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Cálculo BDI" sheetId="1" r:id="rId1"/>
    <sheet name="Tabelas" sheetId="2" r:id="rId2"/>
  </sheets>
  <definedNames>
    <definedName name="_xlnm.Print_Area" localSheetId="0">'Cálculo BDI'!$B:$G</definedName>
    <definedName name="Tabela">'Tabelas'!$B$8:$R$14</definedName>
  </definedNames>
  <calcPr fullCalcOnLoad="1"/>
</workbook>
</file>

<file path=xl/sharedStrings.xml><?xml version="1.0" encoding="utf-8"?>
<sst xmlns="http://schemas.openxmlformats.org/spreadsheetml/2006/main" count="84" uniqueCount="52">
  <si>
    <t>Tipo de obra</t>
  </si>
  <si>
    <t>Componentes do BDI (valores mínimo e máximo)</t>
  </si>
  <si>
    <t>Admin. Central</t>
  </si>
  <si>
    <t>Seguro e Garantia</t>
  </si>
  <si>
    <t>Risco</t>
  </si>
  <si>
    <t>Despesas Financ.</t>
  </si>
  <si>
    <t>Lucro</t>
  </si>
  <si>
    <t>Tributos</t>
  </si>
  <si>
    <t>CPRB</t>
  </si>
  <si>
    <t>(*)</t>
  </si>
  <si>
    <t>0 ou 2%</t>
  </si>
  <si>
    <t>Rodovias e ferrovias</t>
  </si>
  <si>
    <t>Mínimo</t>
  </si>
  <si>
    <t>Máximo</t>
  </si>
  <si>
    <t xml:space="preserve">Construção de edifícios </t>
  </si>
  <si>
    <t>Estações e redes de água e esgoto</t>
  </si>
  <si>
    <t>Estações e redes de energia elétrica</t>
  </si>
  <si>
    <t>Portuárias, marítimas e fluviais</t>
  </si>
  <si>
    <t>Adotado</t>
  </si>
  <si>
    <t>Administração Central</t>
  </si>
  <si>
    <t>Despesas Financeiras</t>
  </si>
  <si>
    <t>Componente do BDI</t>
  </si>
  <si>
    <t>TOTAL</t>
  </si>
  <si>
    <t>Materiais e equipamentos (instalados)</t>
  </si>
  <si>
    <t>BDI</t>
  </si>
  <si>
    <t>sem desoneração</t>
  </si>
  <si>
    <t>com desoneração</t>
  </si>
  <si>
    <t>mínimo</t>
  </si>
  <si>
    <t>máximo</t>
  </si>
  <si>
    <t>(1) Limites com desoneração considerando um impacto de 2,23 p.p. devido à CPRB.</t>
  </si>
  <si>
    <t>(2) Tributos conforme legislação municipal (PIS, COFINS, ISS e contribuição previdenciária CPRB).</t>
  </si>
  <si>
    <t xml:space="preserve">Desoneração: </t>
  </si>
  <si>
    <t>Materiais e equipamentos (antecipado)</t>
  </si>
  <si>
    <t>ISS</t>
  </si>
  <si>
    <t>PIS/Cofins</t>
  </si>
  <si>
    <t>alíquota</t>
  </si>
  <si>
    <t>incidência</t>
  </si>
  <si>
    <t>000.000-00</t>
  </si>
  <si>
    <t>Valores de referência para o cálculo do BDI - Acórdão 2622/2013/TCU/Plenário</t>
  </si>
  <si>
    <t>(Local e data)</t>
  </si>
  <si>
    <t>(Imprimir em papel timbrado do proponente)</t>
  </si>
  <si>
    <t xml:space="preserve">Tipologia: </t>
  </si>
  <si>
    <t xml:space="preserve">Nº do Contrato: </t>
  </si>
  <si>
    <t xml:space="preserve">Empreendimento: </t>
  </si>
  <si>
    <t xml:space="preserve">Etapa: </t>
  </si>
  <si>
    <t xml:space="preserve">Fórmula adotada: </t>
  </si>
  <si>
    <t>Global</t>
  </si>
  <si>
    <t>Responsável técnico pelo orçamento (sob carimbo)</t>
  </si>
  <si>
    <t>Demonstrativo de cálculo do BDI</t>
  </si>
  <si>
    <t>SEM desoneração (CPFS=20%)</t>
  </si>
  <si>
    <t>Campo Alegre 03/10/2022</t>
  </si>
  <si>
    <t>Reforma e solários CMEI Alegre Infância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</si>
</sst>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51"/>
      <name val="Calibri"/>
      <family val="2"/>
    </font>
    <font>
      <i/>
      <sz val="8"/>
      <color indexed="32"/>
      <name val="Calibri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10"/>
      <name val="Calibri"/>
      <family val="2"/>
    </font>
    <font>
      <sz val="8"/>
      <color indexed="5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10" fontId="0" fillId="0" borderId="0" xfId="0" applyNumberFormat="1" applyAlignment="1">
      <alignment horizontal="center"/>
    </xf>
    <xf numFmtId="10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10" fontId="0" fillId="33" borderId="13" xfId="0" applyNumberFormat="1" applyFill="1" applyBorder="1" applyAlignment="1">
      <alignment horizontal="center"/>
    </xf>
    <xf numFmtId="10" fontId="2" fillId="33" borderId="13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vertical="center"/>
    </xf>
    <xf numFmtId="10" fontId="3" fillId="0" borderId="14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3" fillId="0" borderId="15" xfId="0" applyNumberFormat="1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10" fontId="3" fillId="0" borderId="17" xfId="0" applyNumberFormat="1" applyFont="1" applyBorder="1" applyAlignment="1">
      <alignment horizontal="center" vertical="center"/>
    </xf>
    <xf numFmtId="10" fontId="3" fillId="34" borderId="18" xfId="0" applyNumberFormat="1" applyFont="1" applyFill="1" applyBorder="1" applyAlignment="1">
      <alignment horizontal="center" vertical="center" wrapText="1"/>
    </xf>
    <xf numFmtId="10" fontId="3" fillId="34" borderId="19" xfId="0" applyNumberFormat="1" applyFont="1" applyFill="1" applyBorder="1" applyAlignment="1">
      <alignment horizontal="center" vertical="center" wrapText="1"/>
    </xf>
    <xf numFmtId="10" fontId="3" fillId="35" borderId="18" xfId="0" applyNumberFormat="1" applyFont="1" applyFill="1" applyBorder="1" applyAlignment="1">
      <alignment horizontal="center" vertical="center" wrapText="1"/>
    </xf>
    <xf numFmtId="10" fontId="3" fillId="35" borderId="19" xfId="0" applyNumberFormat="1" applyFont="1" applyFill="1" applyBorder="1" applyAlignment="1">
      <alignment horizontal="center" vertical="center" wrapText="1"/>
    </xf>
    <xf numFmtId="10" fontId="3" fillId="36" borderId="18" xfId="0" applyNumberFormat="1" applyFont="1" applyFill="1" applyBorder="1" applyAlignment="1">
      <alignment horizontal="center" vertical="center" wrapText="1"/>
    </xf>
    <xf numFmtId="10" fontId="3" fillId="36" borderId="19" xfId="0" applyNumberFormat="1" applyFont="1" applyFill="1" applyBorder="1" applyAlignment="1">
      <alignment horizontal="center" vertical="center" wrapText="1"/>
    </xf>
    <xf numFmtId="1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vertical="center"/>
    </xf>
    <xf numFmtId="10" fontId="3" fillId="0" borderId="22" xfId="0" applyNumberFormat="1" applyFont="1" applyBorder="1" applyAlignment="1">
      <alignment horizontal="center" vertical="center"/>
    </xf>
    <xf numFmtId="10" fontId="3" fillId="0" borderId="23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left" indent="3"/>
    </xf>
    <xf numFmtId="9" fontId="0" fillId="0" borderId="0" xfId="48" applyFont="1" applyAlignment="1">
      <alignment horizontal="right"/>
    </xf>
    <xf numFmtId="9" fontId="0" fillId="33" borderId="24" xfId="48" applyFont="1" applyFill="1" applyBorder="1" applyAlignment="1">
      <alignment horizontal="right"/>
    </xf>
    <xf numFmtId="9" fontId="0" fillId="0" borderId="0" xfId="48" applyFont="1" applyBorder="1" applyAlignment="1">
      <alignment horizontal="right"/>
    </xf>
    <xf numFmtId="9" fontId="2" fillId="33" borderId="24" xfId="48" applyFont="1" applyFill="1" applyBorder="1" applyAlignment="1">
      <alignment horizontal="right"/>
    </xf>
    <xf numFmtId="10" fontId="0" fillId="0" borderId="0" xfId="48" applyNumberFormat="1" applyFont="1" applyAlignment="1">
      <alignment/>
    </xf>
    <xf numFmtId="10" fontId="0" fillId="33" borderId="25" xfId="48" applyNumberFormat="1" applyFont="1" applyFill="1" applyBorder="1" applyAlignment="1">
      <alignment/>
    </xf>
    <xf numFmtId="10" fontId="0" fillId="0" borderId="15" xfId="48" applyNumberFormat="1" applyFont="1" applyBorder="1" applyAlignment="1">
      <alignment/>
    </xf>
    <xf numFmtId="10" fontId="2" fillId="0" borderId="10" xfId="0" applyNumberFormat="1" applyFont="1" applyFill="1" applyBorder="1" applyAlignment="1">
      <alignment horizontal="center"/>
    </xf>
    <xf numFmtId="9" fontId="5" fillId="0" borderId="0" xfId="48" applyFont="1" applyBorder="1" applyAlignment="1">
      <alignment horizontal="right"/>
    </xf>
    <xf numFmtId="10" fontId="5" fillId="0" borderId="15" xfId="48" applyNumberFormat="1" applyFont="1" applyBorder="1" applyAlignment="1">
      <alignment horizontal="right"/>
    </xf>
    <xf numFmtId="10" fontId="2" fillId="37" borderId="10" xfId="0" applyNumberFormat="1" applyFont="1" applyFill="1" applyBorder="1" applyAlignment="1" applyProtection="1">
      <alignment horizontal="center"/>
      <protection locked="0"/>
    </xf>
    <xf numFmtId="10" fontId="3" fillId="0" borderId="0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Continuous"/>
    </xf>
    <xf numFmtId="0" fontId="0" fillId="0" borderId="22" xfId="0" applyBorder="1" applyAlignment="1">
      <alignment/>
    </xf>
    <xf numFmtId="9" fontId="0" fillId="0" borderId="26" xfId="48" applyFont="1" applyBorder="1" applyAlignment="1">
      <alignment horizontal="right"/>
    </xf>
    <xf numFmtId="10" fontId="0" fillId="0" borderId="26" xfId="48" applyNumberFormat="1" applyFont="1" applyBorder="1" applyAlignment="1">
      <alignment/>
    </xf>
    <xf numFmtId="10" fontId="0" fillId="0" borderId="26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9" fontId="0" fillId="0" borderId="27" xfId="48" applyFont="1" applyBorder="1" applyAlignment="1">
      <alignment horizontal="right"/>
    </xf>
    <xf numFmtId="10" fontId="0" fillId="0" borderId="27" xfId="48" applyNumberFormat="1" applyFont="1" applyBorder="1" applyAlignment="1">
      <alignment/>
    </xf>
    <xf numFmtId="10" fontId="0" fillId="0" borderId="27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0" xfId="48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9" fontId="7" fillId="0" borderId="0" xfId="48" applyFont="1" applyAlignment="1">
      <alignment horizontal="right"/>
    </xf>
    <xf numFmtId="0" fontId="10" fillId="0" borderId="0" xfId="0" applyFont="1" applyAlignment="1">
      <alignment/>
    </xf>
    <xf numFmtId="0" fontId="7" fillId="0" borderId="11" xfId="0" applyFont="1" applyBorder="1" applyAlignment="1">
      <alignment/>
    </xf>
    <xf numFmtId="9" fontId="7" fillId="0" borderId="0" xfId="48" applyFont="1" applyBorder="1" applyAlignment="1">
      <alignment horizontal="right"/>
    </xf>
    <xf numFmtId="10" fontId="7" fillId="0" borderId="0" xfId="48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9" fontId="7" fillId="0" borderId="27" xfId="48" applyFont="1" applyBorder="1" applyAlignment="1">
      <alignment horizontal="right"/>
    </xf>
    <xf numFmtId="10" fontId="7" fillId="0" borderId="27" xfId="48" applyNumberFormat="1" applyFont="1" applyBorder="1" applyAlignment="1">
      <alignment/>
    </xf>
    <xf numFmtId="10" fontId="7" fillId="0" borderId="27" xfId="0" applyNumberFormat="1" applyFont="1" applyBorder="1" applyAlignment="1">
      <alignment horizontal="center"/>
    </xf>
    <xf numFmtId="10" fontId="7" fillId="0" borderId="17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9" fontId="7" fillId="0" borderId="26" xfId="48" applyFont="1" applyBorder="1" applyAlignment="1">
      <alignment horizontal="right"/>
    </xf>
    <xf numFmtId="10" fontId="7" fillId="0" borderId="26" xfId="48" applyNumberFormat="1" applyFont="1" applyBorder="1" applyAlignment="1">
      <alignment/>
    </xf>
    <xf numFmtId="10" fontId="7" fillId="0" borderId="26" xfId="0" applyNumberFormat="1" applyFont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10" fontId="7" fillId="0" borderId="0" xfId="48" applyNumberFormat="1" applyFont="1" applyBorder="1" applyAlignment="1">
      <alignment/>
    </xf>
    <xf numFmtId="10" fontId="7" fillId="0" borderId="15" xfId="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9" fontId="0" fillId="0" borderId="0" xfId="48" applyFont="1" applyAlignment="1" applyProtection="1">
      <alignment horizontal="right"/>
      <protection locked="0"/>
    </xf>
    <xf numFmtId="10" fontId="0" fillId="0" borderId="0" xfId="48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 horizontal="center"/>
      <protection locked="0"/>
    </xf>
    <xf numFmtId="9" fontId="2" fillId="37" borderId="0" xfId="48" applyFont="1" applyFill="1" applyAlignment="1" applyProtection="1">
      <alignment horizontal="right"/>
      <protection locked="0"/>
    </xf>
    <xf numFmtId="10" fontId="2" fillId="37" borderId="0" xfId="48" applyNumberFormat="1" applyFont="1" applyFill="1" applyBorder="1" applyAlignment="1" applyProtection="1">
      <alignment horizontal="right"/>
      <protection locked="0"/>
    </xf>
    <xf numFmtId="10" fontId="1" fillId="0" borderId="0" xfId="48" applyNumberFormat="1" applyFont="1" applyFill="1" applyBorder="1" applyAlignment="1" applyProtection="1">
      <alignment horizontal="right"/>
      <protection/>
    </xf>
    <xf numFmtId="49" fontId="2" fillId="37" borderId="28" xfId="48" applyNumberFormat="1" applyFont="1" applyFill="1" applyBorder="1" applyAlignment="1" applyProtection="1">
      <alignment horizontal="center" shrinkToFit="1"/>
      <protection locked="0"/>
    </xf>
    <xf numFmtId="0" fontId="8" fillId="0" borderId="29" xfId="0" applyFont="1" applyBorder="1" applyAlignment="1">
      <alignment horizontal="center" vertical="top"/>
    </xf>
    <xf numFmtId="0" fontId="9" fillId="0" borderId="0" xfId="0" applyFont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10" fontId="8" fillId="0" borderId="29" xfId="48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37" borderId="0" xfId="0" applyNumberFormat="1" applyFont="1" applyFill="1" applyBorder="1" applyAlignment="1" applyProtection="1">
      <alignment horizontal="left" shrinkToFit="1"/>
      <protection locked="0"/>
    </xf>
    <xf numFmtId="49" fontId="2" fillId="37" borderId="15" xfId="0" applyNumberFormat="1" applyFont="1" applyFill="1" applyBorder="1" applyAlignment="1" applyProtection="1">
      <alignment horizontal="left" shrinkToFit="1"/>
      <protection locked="0"/>
    </xf>
    <xf numFmtId="49" fontId="2" fillId="37" borderId="0" xfId="48" applyNumberFormat="1" applyFont="1" applyFill="1" applyBorder="1" applyAlignment="1" applyProtection="1">
      <alignment shrinkToFit="1"/>
      <protection locked="0"/>
    </xf>
    <xf numFmtId="49" fontId="2" fillId="37" borderId="15" xfId="48" applyNumberFormat="1" applyFont="1" applyFill="1" applyBorder="1" applyAlignment="1" applyProtection="1">
      <alignment shrinkToFit="1"/>
      <protection locked="0"/>
    </xf>
    <xf numFmtId="10" fontId="3" fillId="33" borderId="13" xfId="0" applyNumberFormat="1" applyFont="1" applyFill="1" applyBorder="1" applyAlignment="1">
      <alignment horizontal="center" vertical="center" wrapText="1"/>
    </xf>
    <xf numFmtId="10" fontId="3" fillId="38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20" xfId="0" applyNumberFormat="1" applyFont="1" applyFill="1" applyBorder="1" applyAlignment="1">
      <alignment vertical="center" wrapText="1"/>
    </xf>
    <xf numFmtId="10" fontId="3" fillId="34" borderId="21" xfId="0" applyNumberFormat="1" applyFont="1" applyFill="1" applyBorder="1" applyAlignment="1">
      <alignment horizontal="center" vertical="center" wrapText="1"/>
    </xf>
    <xf numFmtId="10" fontId="3" fillId="35" borderId="21" xfId="0" applyNumberFormat="1" applyFont="1" applyFill="1" applyBorder="1" applyAlignment="1">
      <alignment horizontal="center" vertical="center" wrapText="1"/>
    </xf>
    <xf numFmtId="10" fontId="3" fillId="34" borderId="14" xfId="0" applyNumberFormat="1" applyFont="1" applyFill="1" applyBorder="1" applyAlignment="1">
      <alignment horizontal="center" vertical="center" wrapText="1"/>
    </xf>
    <xf numFmtId="10" fontId="3" fillId="35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theme="9" tint="0.7999799847602844"/>
        </patternFill>
      </fill>
    </dxf>
    <dxf>
      <font>
        <b/>
        <i val="0"/>
        <color rgb="FFC00000"/>
      </font>
      <fill>
        <patternFill>
          <bgColor theme="9" tint="0.5999600291252136"/>
        </patternFill>
      </fill>
    </dxf>
    <dxf>
      <font>
        <b/>
        <i val="0"/>
        <color rgb="FFC00000"/>
      </font>
      <fill>
        <patternFill>
          <bgColor theme="9" tint="0.5999600291252136"/>
        </patternFill>
      </fill>
      <border/>
    </dxf>
    <dxf>
      <font>
        <color rgb="FFC00000"/>
      </font>
      <fill>
        <patternFill>
          <bgColor theme="9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969696"/>
      <rgbColor rgb="00FFCCCC"/>
      <rgbColor rgb="00FFE6CC"/>
      <rgbColor rgb="00FFFFCC"/>
      <rgbColor rgb="00E6FFE6"/>
      <rgbColor rgb="00E6FFFF"/>
      <rgbColor rgb="00DCE6F0"/>
      <rgbColor rgb="00EDEDF9"/>
      <rgbColor rgb="00F2F2F2"/>
      <rgbColor rgb="00FF6060"/>
      <rgbColor rgb="00FF8080"/>
      <rgbColor rgb="00FFEE99"/>
      <rgbColor rgb="0099FF99"/>
      <rgbColor rgb="00DDFFFF"/>
      <rgbColor rgb="00CCECFF"/>
      <rgbColor rgb="00CCCCFF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gif@01CF07A2.6B8A5D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35</xdr:row>
      <xdr:rowOff>123825</xdr:rowOff>
    </xdr:from>
    <xdr:to>
      <xdr:col>6</xdr:col>
      <xdr:colOff>314325</xdr:colOff>
      <xdr:row>37</xdr:row>
      <xdr:rowOff>95250</xdr:rowOff>
    </xdr:to>
    <xdr:pic>
      <xdr:nvPicPr>
        <xdr:cNvPr id="1" name="Imagem_x005F_x0020_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38300" y="6505575"/>
          <a:ext cx="2305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a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70AD47"/>
      </a:accent2>
      <a:accent3>
        <a:srgbClr val="92D050"/>
      </a:accent3>
      <a:accent4>
        <a:srgbClr val="FFFF00"/>
      </a:accent4>
      <a:accent5>
        <a:srgbClr val="FFC000"/>
      </a:accent5>
      <a:accent6>
        <a:srgbClr val="FF6060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7"/>
  <sheetViews>
    <sheetView showGridLines="0" tabSelected="1" zoomScale="130" zoomScaleNormal="130" zoomScalePageLayoutView="0" workbookViewId="0" topLeftCell="A1">
      <selection activeCell="D11" sqref="D11:G11"/>
    </sheetView>
  </sheetViews>
  <sheetFormatPr defaultColWidth="9.140625" defaultRowHeight="15"/>
  <cols>
    <col min="1" max="1" width="2.57421875" style="0" customWidth="1"/>
    <col min="2" max="2" width="13.8515625" style="0" customWidth="1"/>
    <col min="3" max="3" width="7.57421875" style="33" customWidth="1"/>
    <col min="4" max="4" width="7.57421875" style="37" customWidth="1"/>
    <col min="5" max="7" width="11.421875" style="1" customWidth="1"/>
    <col min="9" max="10" width="4.28125" style="31" customWidth="1"/>
  </cols>
  <sheetData>
    <row r="1" spans="2:10" s="80" customFormat="1" ht="15">
      <c r="B1" s="90" t="s">
        <v>40</v>
      </c>
      <c r="C1" s="90"/>
      <c r="D1" s="90"/>
      <c r="E1" s="90"/>
      <c r="F1" s="90"/>
      <c r="G1" s="90"/>
      <c r="I1" s="81"/>
      <c r="J1" s="81"/>
    </row>
    <row r="2" spans="3:10" s="80" customFormat="1" ht="15">
      <c r="C2" s="82"/>
      <c r="D2" s="83"/>
      <c r="E2" s="84"/>
      <c r="F2" s="84"/>
      <c r="G2" s="84"/>
      <c r="I2" s="81"/>
      <c r="J2" s="81"/>
    </row>
    <row r="3" spans="3:10" s="80" customFormat="1" ht="15">
      <c r="C3" s="82"/>
      <c r="D3" s="83"/>
      <c r="E3" s="84"/>
      <c r="F3" s="84"/>
      <c r="G3" s="84"/>
      <c r="I3" s="81"/>
      <c r="J3" s="81"/>
    </row>
    <row r="4" spans="3:10" s="80" customFormat="1" ht="15">
      <c r="C4" s="82"/>
      <c r="D4" s="83"/>
      <c r="E4" s="84"/>
      <c r="F4" s="84"/>
      <c r="G4" s="84"/>
      <c r="I4" s="81"/>
      <c r="J4" s="81"/>
    </row>
    <row r="6" spans="2:7" ht="15">
      <c r="B6" s="93" t="s">
        <v>48</v>
      </c>
      <c r="C6" s="94"/>
      <c r="D6" s="94"/>
      <c r="E6" s="94"/>
      <c r="F6" s="94"/>
      <c r="G6" s="95"/>
    </row>
    <row r="7" spans="2:10" s="60" customFormat="1" ht="11.25">
      <c r="B7" s="73"/>
      <c r="C7" s="74"/>
      <c r="D7" s="75"/>
      <c r="E7" s="76"/>
      <c r="F7" s="76"/>
      <c r="G7" s="77"/>
      <c r="I7" s="62"/>
      <c r="J7" s="62"/>
    </row>
    <row r="8" spans="2:7" ht="15">
      <c r="B8" s="3"/>
      <c r="C8" s="35" t="s">
        <v>42</v>
      </c>
      <c r="D8" s="98" t="s">
        <v>37</v>
      </c>
      <c r="E8" s="98"/>
      <c r="F8" s="98"/>
      <c r="G8" s="99"/>
    </row>
    <row r="9" spans="2:10" s="60" customFormat="1" ht="11.25">
      <c r="B9" s="63"/>
      <c r="C9" s="64"/>
      <c r="D9" s="78"/>
      <c r="E9" s="66"/>
      <c r="F9" s="66"/>
      <c r="G9" s="79"/>
      <c r="I9" s="62"/>
      <c r="J9" s="62"/>
    </row>
    <row r="10" spans="2:7" ht="15">
      <c r="B10" s="3"/>
      <c r="C10" s="35" t="s">
        <v>43</v>
      </c>
      <c r="D10" s="98" t="s">
        <v>51</v>
      </c>
      <c r="E10" s="98"/>
      <c r="F10" s="98"/>
      <c r="G10" s="99"/>
    </row>
    <row r="11" spans="2:7" ht="15">
      <c r="B11" s="3"/>
      <c r="C11" s="35" t="s">
        <v>44</v>
      </c>
      <c r="D11" s="98" t="s">
        <v>46</v>
      </c>
      <c r="E11" s="98"/>
      <c r="F11" s="98"/>
      <c r="G11" s="99"/>
    </row>
    <row r="12" spans="2:10" s="60" customFormat="1" ht="11.25">
      <c r="B12" s="68"/>
      <c r="C12" s="69"/>
      <c r="D12" s="70"/>
      <c r="E12" s="71"/>
      <c r="F12" s="71"/>
      <c r="G12" s="72"/>
      <c r="I12" s="62"/>
      <c r="J12" s="62"/>
    </row>
    <row r="13" spans="2:10" s="60" customFormat="1" ht="11.25">
      <c r="B13" s="73"/>
      <c r="C13" s="74"/>
      <c r="D13" s="75"/>
      <c r="E13" s="76"/>
      <c r="F13" s="76"/>
      <c r="G13" s="77"/>
      <c r="I13" s="62"/>
      <c r="J13" s="62"/>
    </row>
    <row r="14" spans="2:9" ht="15">
      <c r="B14" s="3"/>
      <c r="C14" s="35" t="s">
        <v>41</v>
      </c>
      <c r="D14" s="96" t="s">
        <v>14</v>
      </c>
      <c r="E14" s="96"/>
      <c r="F14" s="96"/>
      <c r="G14" s="97"/>
      <c r="I14" s="31">
        <f>MATCH(D14,INDEX(Tabela,0,1),0)</f>
        <v>1</v>
      </c>
    </row>
    <row r="15" spans="2:10" s="60" customFormat="1" ht="11.25">
      <c r="B15" s="63"/>
      <c r="C15" s="64"/>
      <c r="D15" s="65"/>
      <c r="E15" s="66"/>
      <c r="F15" s="66"/>
      <c r="G15" s="67"/>
      <c r="I15" s="62"/>
      <c r="J15" s="62"/>
    </row>
    <row r="16" spans="2:10" ht="15">
      <c r="B16" s="3"/>
      <c r="C16" s="35" t="s">
        <v>31</v>
      </c>
      <c r="D16" s="96" t="s">
        <v>49</v>
      </c>
      <c r="E16" s="96"/>
      <c r="F16" s="96"/>
      <c r="G16" s="97"/>
      <c r="I16" s="31">
        <f>IF(LEFT(D16,3)="sem",2,4)</f>
        <v>2</v>
      </c>
      <c r="J16" s="31">
        <f>1+I16</f>
        <v>3</v>
      </c>
    </row>
    <row r="17" spans="2:10" s="60" customFormat="1" ht="11.25">
      <c r="B17" s="68"/>
      <c r="C17" s="69"/>
      <c r="D17" s="70"/>
      <c r="E17" s="71"/>
      <c r="F17" s="71"/>
      <c r="G17" s="72"/>
      <c r="I17" s="62"/>
      <c r="J17" s="62"/>
    </row>
    <row r="18" spans="2:7" ht="15">
      <c r="B18" s="4" t="s">
        <v>21</v>
      </c>
      <c r="C18" s="34"/>
      <c r="D18" s="38"/>
      <c r="E18" s="5" t="s">
        <v>12</v>
      </c>
      <c r="F18" s="5" t="s">
        <v>13</v>
      </c>
      <c r="G18" s="6" t="s">
        <v>18</v>
      </c>
    </row>
    <row r="19" spans="2:7" ht="15">
      <c r="B19" s="3"/>
      <c r="C19" s="35"/>
      <c r="D19" s="39"/>
      <c r="E19" s="2"/>
      <c r="F19" s="2"/>
      <c r="G19" s="40"/>
    </row>
    <row r="20" spans="2:10" ht="15">
      <c r="B20" s="3" t="s">
        <v>19</v>
      </c>
      <c r="C20" s="35"/>
      <c r="D20" s="39"/>
      <c r="E20" s="2">
        <f>INDEX(Tabela,$I$14,I20)</f>
        <v>0.03</v>
      </c>
      <c r="F20" s="2">
        <f>INDEX(Tabela,$I$14,J20)</f>
        <v>0.055</v>
      </c>
      <c r="G20" s="43">
        <v>0.0345</v>
      </c>
      <c r="I20" s="31">
        <v>6</v>
      </c>
      <c r="J20" s="31">
        <v>7</v>
      </c>
    </row>
    <row r="21" spans="2:7" ht="15">
      <c r="B21" s="3"/>
      <c r="C21" s="35"/>
      <c r="D21" s="39"/>
      <c r="E21" s="2"/>
      <c r="F21" s="2"/>
      <c r="G21" s="40"/>
    </row>
    <row r="22" spans="2:10" ht="15">
      <c r="B22" s="3" t="s">
        <v>3</v>
      </c>
      <c r="C22" s="35"/>
      <c r="D22" s="39"/>
      <c r="E22" s="2">
        <f>INDEX(Tabela,$I$14,I22)</f>
        <v>0.008</v>
      </c>
      <c r="F22" s="2">
        <f>INDEX(Tabela,$I$14,J22)</f>
        <v>0.01</v>
      </c>
      <c r="G22" s="43">
        <v>0.008</v>
      </c>
      <c r="I22" s="31">
        <v>8</v>
      </c>
      <c r="J22" s="31">
        <v>9</v>
      </c>
    </row>
    <row r="23" spans="2:7" ht="15">
      <c r="B23" s="3"/>
      <c r="C23" s="35"/>
      <c r="D23" s="39"/>
      <c r="E23" s="2"/>
      <c r="F23" s="2"/>
      <c r="G23" s="40"/>
    </row>
    <row r="24" spans="2:10" ht="15">
      <c r="B24" s="3" t="s">
        <v>4</v>
      </c>
      <c r="C24" s="35"/>
      <c r="D24" s="39"/>
      <c r="E24" s="2">
        <f>INDEX(Tabela,$I$14,I24)</f>
        <v>0.0097</v>
      </c>
      <c r="F24" s="2">
        <f>INDEX(Tabela,$I$14,J24)</f>
        <v>0.0127</v>
      </c>
      <c r="G24" s="43">
        <v>0.01</v>
      </c>
      <c r="I24" s="31">
        <v>10</v>
      </c>
      <c r="J24" s="31">
        <v>11</v>
      </c>
    </row>
    <row r="25" spans="2:7" ht="15">
      <c r="B25" s="3"/>
      <c r="C25" s="35"/>
      <c r="D25" s="39"/>
      <c r="E25" s="2"/>
      <c r="F25" s="2"/>
      <c r="G25" s="40"/>
    </row>
    <row r="26" spans="2:10" ht="15">
      <c r="B26" s="3" t="s">
        <v>20</v>
      </c>
      <c r="C26" s="35"/>
      <c r="D26" s="39"/>
      <c r="E26" s="2">
        <f>INDEX(Tabela,$I$14,I26)</f>
        <v>0.0059</v>
      </c>
      <c r="F26" s="2">
        <f>INDEX(Tabela,$I$14,J26)</f>
        <v>0.0139</v>
      </c>
      <c r="G26" s="43">
        <v>0.0089</v>
      </c>
      <c r="I26" s="31">
        <v>12</v>
      </c>
      <c r="J26" s="31">
        <v>13</v>
      </c>
    </row>
    <row r="27" spans="2:7" ht="15">
      <c r="B27" s="3"/>
      <c r="C27" s="35"/>
      <c r="D27" s="39"/>
      <c r="E27" s="2"/>
      <c r="F27" s="2"/>
      <c r="G27" s="40"/>
    </row>
    <row r="28" spans="2:10" ht="15">
      <c r="B28" s="3" t="s">
        <v>6</v>
      </c>
      <c r="C28" s="35"/>
      <c r="D28" s="39"/>
      <c r="E28" s="2">
        <f>INDEX(Tabela,$I$14,I28)</f>
        <v>0.0616</v>
      </c>
      <c r="F28" s="2">
        <f>INDEX(Tabela,$I$14,J28)</f>
        <v>0.0896</v>
      </c>
      <c r="G28" s="43">
        <v>0.065</v>
      </c>
      <c r="I28" s="31">
        <v>14</v>
      </c>
      <c r="J28" s="31">
        <v>15</v>
      </c>
    </row>
    <row r="29" spans="2:7" ht="15">
      <c r="B29" s="3"/>
      <c r="C29" s="35"/>
      <c r="D29" s="39"/>
      <c r="E29" s="2"/>
      <c r="F29" s="2"/>
      <c r="G29" s="40"/>
    </row>
    <row r="30" spans="2:7" ht="15">
      <c r="B30" s="3" t="s">
        <v>7</v>
      </c>
      <c r="C30" s="41" t="s">
        <v>36</v>
      </c>
      <c r="D30" s="42" t="s">
        <v>35</v>
      </c>
      <c r="E30" s="2"/>
      <c r="F30" s="2"/>
      <c r="G30" s="40">
        <f>SUM(F30:F33)</f>
        <v>0.0615</v>
      </c>
    </row>
    <row r="31" spans="2:7" ht="15">
      <c r="B31" s="32" t="s">
        <v>33</v>
      </c>
      <c r="C31" s="85">
        <v>0.5</v>
      </c>
      <c r="D31" s="86">
        <v>0.05</v>
      </c>
      <c r="E31" s="2"/>
      <c r="F31" s="2">
        <f>PRODUCT(C31:D31)*(LEFT(D14,3)&lt;&gt;"mat")</f>
        <v>0.025</v>
      </c>
      <c r="G31" s="40"/>
    </row>
    <row r="32" spans="2:7" ht="15">
      <c r="B32" s="32" t="s">
        <v>34</v>
      </c>
      <c r="D32" s="86">
        <v>0.0365</v>
      </c>
      <c r="E32" s="2"/>
      <c r="F32" s="2">
        <f>PRODUCT(C32:D32)</f>
        <v>0.0365</v>
      </c>
      <c r="G32" s="40"/>
    </row>
    <row r="33" spans="2:7" ht="15">
      <c r="B33" s="32" t="s">
        <v>8</v>
      </c>
      <c r="D33" s="87">
        <f>IF(I16=4,2%,0)</f>
        <v>0</v>
      </c>
      <c r="E33" s="2"/>
      <c r="F33" s="2">
        <f>PRODUCT(C33:D33)</f>
        <v>0</v>
      </c>
      <c r="G33" s="40"/>
    </row>
    <row r="34" spans="2:7" ht="15">
      <c r="B34" s="3"/>
      <c r="C34" s="35"/>
      <c r="D34" s="39"/>
      <c r="E34" s="2"/>
      <c r="F34" s="2"/>
      <c r="G34" s="40"/>
    </row>
    <row r="35" spans="2:7" ht="15">
      <c r="B35" s="7" t="s">
        <v>22</v>
      </c>
      <c r="C35" s="36"/>
      <c r="D35" s="38"/>
      <c r="E35" s="5">
        <f>INDEX(Tabela,$I$14,I$16)</f>
        <v>0.2034</v>
      </c>
      <c r="F35" s="5">
        <f>INDEX(Tabela,$I$14,J$16)</f>
        <v>0.25</v>
      </c>
      <c r="G35" s="6">
        <f>SUM(G20:G24,1)*SUM(G26,1)*SUM(G28,1)/-SUM(G30,-1)-1</f>
        <v>0.20499586707511974</v>
      </c>
    </row>
    <row r="36" spans="2:7" ht="15">
      <c r="B36" s="46"/>
      <c r="C36" s="47"/>
      <c r="D36" s="48"/>
      <c r="E36" s="49"/>
      <c r="F36" s="49"/>
      <c r="G36" s="50"/>
    </row>
    <row r="37" spans="2:7" ht="15">
      <c r="B37" s="3"/>
      <c r="C37" s="59" t="s">
        <v>45</v>
      </c>
      <c r="D37" s="57"/>
      <c r="E37" s="51"/>
      <c r="F37" s="51"/>
      <c r="G37" s="58"/>
    </row>
    <row r="38" spans="2:7" ht="15">
      <c r="B38" s="52"/>
      <c r="C38" s="53"/>
      <c r="D38" s="54"/>
      <c r="E38" s="55"/>
      <c r="F38" s="55"/>
      <c r="G38" s="56"/>
    </row>
    <row r="42" spans="2:5" ht="15">
      <c r="B42" s="88" t="s">
        <v>50</v>
      </c>
      <c r="C42" s="88"/>
      <c r="D42" s="88"/>
      <c r="E42" s="88"/>
    </row>
    <row r="43" spans="2:5" ht="15">
      <c r="B43" s="89" t="s">
        <v>39</v>
      </c>
      <c r="C43" s="89"/>
      <c r="D43" s="89"/>
      <c r="E43" s="89"/>
    </row>
    <row r="46" spans="4:7" ht="15">
      <c r="D46" s="91"/>
      <c r="E46" s="91"/>
      <c r="F46" s="91"/>
      <c r="G46" s="91"/>
    </row>
    <row r="47" spans="3:10" s="60" customFormat="1" ht="11.25">
      <c r="C47" s="61"/>
      <c r="D47" s="92" t="s">
        <v>47</v>
      </c>
      <c r="E47" s="92"/>
      <c r="F47" s="92"/>
      <c r="G47" s="92"/>
      <c r="I47" s="62"/>
      <c r="J47" s="62"/>
    </row>
  </sheetData>
  <sheetProtection sheet="1" objects="1" scenarios="1" insertRows="0"/>
  <mergeCells count="11">
    <mergeCell ref="D11:G11"/>
    <mergeCell ref="B42:E42"/>
    <mergeCell ref="B43:E43"/>
    <mergeCell ref="B1:G1"/>
    <mergeCell ref="D46:G46"/>
    <mergeCell ref="D47:G47"/>
    <mergeCell ref="B6:G6"/>
    <mergeCell ref="D16:G16"/>
    <mergeCell ref="D14:G14"/>
    <mergeCell ref="D8:G8"/>
    <mergeCell ref="D10:G10"/>
  </mergeCells>
  <conditionalFormatting sqref="G19:G29 G34:G35">
    <cfRule type="cellIs" priority="8" dxfId="6" operator="notBetween" stopIfTrue="1">
      <formula>$E19</formula>
      <formula>$F19</formula>
    </cfRule>
  </conditionalFormatting>
  <conditionalFormatting sqref="E19:E29 E31:E35">
    <cfRule type="expression" priority="7" dxfId="7" stopIfTrue="1">
      <formula>E19&gt;G19</formula>
    </cfRule>
  </conditionalFormatting>
  <conditionalFormatting sqref="F19:F29 F31:F35">
    <cfRule type="expression" priority="6" dxfId="7" stopIfTrue="1">
      <formula>F19&lt;G19</formula>
    </cfRule>
  </conditionalFormatting>
  <conditionalFormatting sqref="G20 G22 G24 G26 G28 D32:D33 C31:D31">
    <cfRule type="expression" priority="4" dxfId="0" stopIfTrue="1">
      <formula>ISNUMBER(C20)=FALSE</formula>
    </cfRule>
  </conditionalFormatting>
  <conditionalFormatting sqref="D8:G8 D10:G11 D14:G14 D16:G16">
    <cfRule type="expression" priority="3" dxfId="0" stopIfTrue="1">
      <formula>TRIM(D8)=""</formula>
    </cfRule>
  </conditionalFormatting>
  <conditionalFormatting sqref="B42:E42">
    <cfRule type="expression" priority="1" dxfId="0" stopIfTrue="1">
      <formula>TRIM(B42)=""</formula>
    </cfRule>
  </conditionalFormatting>
  <dataValidations count="2">
    <dataValidation type="list" allowBlank="1" showInputMessage="1" showErrorMessage="1" errorTitle="Tipologia" error="Escolha uma das opções válidas" sqref="D14:G14">
      <formula1>INDEX(Tabela,0,1)</formula1>
    </dataValidation>
    <dataValidation type="list" allowBlank="1" showInputMessage="1" showErrorMessage="1" errorTitle="Desoneração" error="Escolha uma das opções válidas" sqref="D16:G16">
      <formula1>"Com desoneração (CPRB=2%),SEM desoneração (CPFS=20%)"</formula1>
    </dataValidation>
  </dataValidations>
  <printOptions horizontalCentered="1"/>
  <pageMargins left="0.9055118110236221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7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3.140625" style="8" customWidth="1"/>
    <col min="2" max="2" width="38.421875" style="8" customWidth="1"/>
    <col min="3" max="18" width="8.57421875" style="9" customWidth="1"/>
    <col min="19" max="16384" width="9.00390625" style="8" customWidth="1"/>
  </cols>
  <sheetData>
    <row r="2" spans="2:18" ht="15.75">
      <c r="B2" s="45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5" spans="2:18" ht="12.75">
      <c r="B5" s="102" t="s">
        <v>0</v>
      </c>
      <c r="C5" s="104" t="s">
        <v>24</v>
      </c>
      <c r="D5" s="104"/>
      <c r="E5" s="105" t="s">
        <v>24</v>
      </c>
      <c r="F5" s="105"/>
      <c r="G5" s="101" t="s">
        <v>1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2:18" ht="12.75">
      <c r="B6" s="102"/>
      <c r="C6" s="106" t="s">
        <v>25</v>
      </c>
      <c r="D6" s="106"/>
      <c r="E6" s="107" t="s">
        <v>26</v>
      </c>
      <c r="F6" s="107"/>
      <c r="G6" s="100" t="s">
        <v>2</v>
      </c>
      <c r="H6" s="100"/>
      <c r="I6" s="100" t="s">
        <v>3</v>
      </c>
      <c r="J6" s="100"/>
      <c r="K6" s="100" t="s">
        <v>4</v>
      </c>
      <c r="L6" s="100"/>
      <c r="M6" s="100" t="s">
        <v>5</v>
      </c>
      <c r="N6" s="100"/>
      <c r="O6" s="100" t="s">
        <v>6</v>
      </c>
      <c r="P6" s="100"/>
      <c r="Q6" s="100" t="s">
        <v>7</v>
      </c>
      <c r="R6" s="100"/>
    </row>
    <row r="7" spans="2:18" ht="13.5" thickBot="1">
      <c r="B7" s="103"/>
      <c r="C7" s="20" t="s">
        <v>27</v>
      </c>
      <c r="D7" s="21" t="s">
        <v>28</v>
      </c>
      <c r="E7" s="22" t="s">
        <v>27</v>
      </c>
      <c r="F7" s="23" t="s">
        <v>28</v>
      </c>
      <c r="G7" s="24" t="s">
        <v>27</v>
      </c>
      <c r="H7" s="25" t="s">
        <v>28</v>
      </c>
      <c r="I7" s="24" t="s">
        <v>27</v>
      </c>
      <c r="J7" s="25" t="s">
        <v>28</v>
      </c>
      <c r="K7" s="24" t="s">
        <v>27</v>
      </c>
      <c r="L7" s="25" t="s">
        <v>28</v>
      </c>
      <c r="M7" s="24" t="s">
        <v>27</v>
      </c>
      <c r="N7" s="25" t="s">
        <v>28</v>
      </c>
      <c r="O7" s="24" t="s">
        <v>27</v>
      </c>
      <c r="P7" s="25" t="s">
        <v>28</v>
      </c>
      <c r="Q7" s="26" t="s">
        <v>7</v>
      </c>
      <c r="R7" s="26" t="s">
        <v>8</v>
      </c>
    </row>
    <row r="8" spans="2:18" s="11" customFormat="1" ht="21.75" customHeight="1" thickTop="1">
      <c r="B8" s="12" t="s">
        <v>14</v>
      </c>
      <c r="C8" s="16">
        <v>0.2034</v>
      </c>
      <c r="D8" s="17">
        <v>0.25</v>
      </c>
      <c r="E8" s="16">
        <v>0.2234</v>
      </c>
      <c r="F8" s="17">
        <v>0.2723</v>
      </c>
      <c r="G8" s="16">
        <v>0.03</v>
      </c>
      <c r="H8" s="17">
        <v>0.055</v>
      </c>
      <c r="I8" s="16">
        <v>0.008</v>
      </c>
      <c r="J8" s="17">
        <v>0.01</v>
      </c>
      <c r="K8" s="16">
        <v>0.0097</v>
      </c>
      <c r="L8" s="17">
        <v>0.0127</v>
      </c>
      <c r="M8" s="16">
        <v>0.0059</v>
      </c>
      <c r="N8" s="17">
        <v>0.0139</v>
      </c>
      <c r="O8" s="16">
        <v>0.0616</v>
      </c>
      <c r="P8" s="17">
        <v>0.0896</v>
      </c>
      <c r="Q8" s="13" t="s">
        <v>9</v>
      </c>
      <c r="R8" s="13" t="s">
        <v>10</v>
      </c>
    </row>
    <row r="9" spans="2:18" s="11" customFormat="1" ht="21.75" customHeight="1">
      <c r="B9" s="12" t="s">
        <v>11</v>
      </c>
      <c r="C9" s="16">
        <v>0.196</v>
      </c>
      <c r="D9" s="17">
        <v>0.2423</v>
      </c>
      <c r="E9" s="16">
        <v>0.216</v>
      </c>
      <c r="F9" s="17">
        <v>0.2646</v>
      </c>
      <c r="G9" s="16">
        <v>0.038</v>
      </c>
      <c r="H9" s="17">
        <v>0.0467</v>
      </c>
      <c r="I9" s="16">
        <v>0.0032</v>
      </c>
      <c r="J9" s="17">
        <v>0.0074</v>
      </c>
      <c r="K9" s="16">
        <v>0.005</v>
      </c>
      <c r="L9" s="17">
        <v>0.0097</v>
      </c>
      <c r="M9" s="16">
        <v>0.0102</v>
      </c>
      <c r="N9" s="17">
        <v>0.0121</v>
      </c>
      <c r="O9" s="16">
        <v>0.0664</v>
      </c>
      <c r="P9" s="17">
        <v>0.0869</v>
      </c>
      <c r="Q9" s="13" t="s">
        <v>9</v>
      </c>
      <c r="R9" s="13" t="s">
        <v>10</v>
      </c>
    </row>
    <row r="10" spans="2:18" s="11" customFormat="1" ht="21.75" customHeight="1">
      <c r="B10" s="12" t="s">
        <v>15</v>
      </c>
      <c r="C10" s="16">
        <v>0.2076</v>
      </c>
      <c r="D10" s="17">
        <v>0.2644</v>
      </c>
      <c r="E10" s="16">
        <v>0.2276</v>
      </c>
      <c r="F10" s="17">
        <v>0.2867</v>
      </c>
      <c r="G10" s="16">
        <v>0.0343</v>
      </c>
      <c r="H10" s="17">
        <v>0.0671</v>
      </c>
      <c r="I10" s="16">
        <v>0.0028</v>
      </c>
      <c r="J10" s="17">
        <v>0.0075</v>
      </c>
      <c r="K10" s="16">
        <v>0.01</v>
      </c>
      <c r="L10" s="17">
        <v>0.0174</v>
      </c>
      <c r="M10" s="16">
        <v>0.0094</v>
      </c>
      <c r="N10" s="17">
        <v>0.0117</v>
      </c>
      <c r="O10" s="16">
        <v>0.0674</v>
      </c>
      <c r="P10" s="17">
        <v>0.094</v>
      </c>
      <c r="Q10" s="13" t="s">
        <v>9</v>
      </c>
      <c r="R10" s="13" t="s">
        <v>10</v>
      </c>
    </row>
    <row r="11" spans="2:18" s="11" customFormat="1" ht="21.75" customHeight="1">
      <c r="B11" s="12" t="s">
        <v>16</v>
      </c>
      <c r="C11" s="16">
        <v>0.24</v>
      </c>
      <c r="D11" s="17">
        <v>0.2786</v>
      </c>
      <c r="E11" s="16">
        <v>0.26</v>
      </c>
      <c r="F11" s="17">
        <v>0.3009</v>
      </c>
      <c r="G11" s="16">
        <v>0.0529</v>
      </c>
      <c r="H11" s="17">
        <v>0.0793</v>
      </c>
      <c r="I11" s="16">
        <v>0.0025</v>
      </c>
      <c r="J11" s="17">
        <v>0.0056</v>
      </c>
      <c r="K11" s="16">
        <v>0.01</v>
      </c>
      <c r="L11" s="17">
        <v>0.0197</v>
      </c>
      <c r="M11" s="16">
        <v>0.0101</v>
      </c>
      <c r="N11" s="17">
        <v>0.0111</v>
      </c>
      <c r="O11" s="16">
        <v>0.08</v>
      </c>
      <c r="P11" s="17">
        <v>0.0951</v>
      </c>
      <c r="Q11" s="13" t="s">
        <v>9</v>
      </c>
      <c r="R11" s="13" t="s">
        <v>10</v>
      </c>
    </row>
    <row r="12" spans="2:18" s="11" customFormat="1" ht="21.75" customHeight="1">
      <c r="B12" s="12" t="s">
        <v>17</v>
      </c>
      <c r="C12" s="16">
        <v>0.228</v>
      </c>
      <c r="D12" s="17">
        <v>0.3095</v>
      </c>
      <c r="E12" s="16">
        <v>0.248</v>
      </c>
      <c r="F12" s="17">
        <v>0.3318</v>
      </c>
      <c r="G12" s="16">
        <v>0.04</v>
      </c>
      <c r="H12" s="17">
        <v>0.0785</v>
      </c>
      <c r="I12" s="16">
        <v>0.0081</v>
      </c>
      <c r="J12" s="17">
        <v>0.0199</v>
      </c>
      <c r="K12" s="16">
        <v>0.0146</v>
      </c>
      <c r="L12" s="17">
        <v>0.0316</v>
      </c>
      <c r="M12" s="16">
        <v>0.0094</v>
      </c>
      <c r="N12" s="17">
        <v>0.0133</v>
      </c>
      <c r="O12" s="16">
        <v>0.0714</v>
      </c>
      <c r="P12" s="17">
        <v>0.1043</v>
      </c>
      <c r="Q12" s="13" t="s">
        <v>9</v>
      </c>
      <c r="R12" s="13" t="s">
        <v>10</v>
      </c>
    </row>
    <row r="13" spans="2:18" s="11" customFormat="1" ht="21.75" customHeight="1">
      <c r="B13" s="27" t="s">
        <v>23</v>
      </c>
      <c r="C13" s="28">
        <v>0.111</v>
      </c>
      <c r="D13" s="29">
        <v>0.168</v>
      </c>
      <c r="E13" s="28">
        <v>0.131</v>
      </c>
      <c r="F13" s="29">
        <v>0.188</v>
      </c>
      <c r="G13" s="28">
        <v>0.015</v>
      </c>
      <c r="H13" s="29">
        <v>0.0449</v>
      </c>
      <c r="I13" s="28">
        <v>0.003</v>
      </c>
      <c r="J13" s="29">
        <v>0.0082</v>
      </c>
      <c r="K13" s="28">
        <v>0.0056</v>
      </c>
      <c r="L13" s="29">
        <v>0.0089</v>
      </c>
      <c r="M13" s="28">
        <v>0.0085</v>
      </c>
      <c r="N13" s="29">
        <v>0.0111</v>
      </c>
      <c r="O13" s="28">
        <v>0.035</v>
      </c>
      <c r="P13" s="29">
        <v>0.0622</v>
      </c>
      <c r="Q13" s="30" t="s">
        <v>9</v>
      </c>
      <c r="R13" s="30" t="s">
        <v>10</v>
      </c>
    </row>
    <row r="14" spans="2:18" s="11" customFormat="1" ht="21.75" customHeight="1">
      <c r="B14" s="14" t="s">
        <v>32</v>
      </c>
      <c r="C14" s="18">
        <v>0.1</v>
      </c>
      <c r="D14" s="19">
        <v>0.12</v>
      </c>
      <c r="E14" s="18">
        <v>0.1</v>
      </c>
      <c r="F14" s="19">
        <v>0.12</v>
      </c>
      <c r="G14" s="18">
        <v>0.015</v>
      </c>
      <c r="H14" s="19">
        <v>0.0449</v>
      </c>
      <c r="I14" s="18">
        <v>0.003</v>
      </c>
      <c r="J14" s="19">
        <v>0.0082</v>
      </c>
      <c r="K14" s="18">
        <v>0.0056</v>
      </c>
      <c r="L14" s="19">
        <v>0.0089</v>
      </c>
      <c r="M14" s="18">
        <v>0.0085</v>
      </c>
      <c r="N14" s="19">
        <v>0.0111</v>
      </c>
      <c r="O14" s="18">
        <v>0.035</v>
      </c>
      <c r="P14" s="19">
        <v>0.0622</v>
      </c>
      <c r="Q14" s="15" t="s">
        <v>9</v>
      </c>
      <c r="R14" s="15" t="s">
        <v>10</v>
      </c>
    </row>
    <row r="15" spans="3:18" s="11" customFormat="1" ht="12.7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2:18" s="11" customFormat="1" ht="12.75">
      <c r="B16" s="10" t="s">
        <v>29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2:18" s="11" customFormat="1" ht="12.75">
      <c r="B17" s="10" t="s">
        <v>30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</sheetData>
  <sheetProtection sheet="1" objects="1" scenarios="1"/>
  <mergeCells count="12">
    <mergeCell ref="B5:B7"/>
    <mergeCell ref="C5:D5"/>
    <mergeCell ref="E5:F5"/>
    <mergeCell ref="C6:D6"/>
    <mergeCell ref="E6:F6"/>
    <mergeCell ref="K6:L6"/>
    <mergeCell ref="M6:N6"/>
    <mergeCell ref="G5:R5"/>
    <mergeCell ref="O6:P6"/>
    <mergeCell ref="Q6:R6"/>
    <mergeCell ref="G6:H6"/>
    <mergeCell ref="I6:J6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Usuario</cp:lastModifiedBy>
  <cp:lastPrinted>2022-01-26T19:04:30Z</cp:lastPrinted>
  <dcterms:created xsi:type="dcterms:W3CDTF">2014-01-10T16:37:51Z</dcterms:created>
  <dcterms:modified xsi:type="dcterms:W3CDTF">2023-02-27T12:47:23Z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