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Meus documentos\2021\2 LICITAÇÃO\1 PREFEITURA\3 TP REFORMA QUARTEL BOMBEIROS\"/>
    </mc:Choice>
  </mc:AlternateContent>
  <xr:revisionPtr revIDLastSave="0" documentId="8_{05016972-3F08-4266-BDA7-63541BC49D80}" xr6:coauthVersionLast="45" xr6:coauthVersionMax="45" xr10:uidLastSave="{00000000-0000-0000-0000-000000000000}"/>
  <bookViews>
    <workbookView xWindow="-120" yWindow="-120" windowWidth="20730" windowHeight="11160" xr2:uid="{3C17EE5A-1C85-46A4-970B-DA9C86EB2A59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" i="1" l="1"/>
  <c r="K17" i="1"/>
  <c r="G17" i="1" s="1"/>
  <c r="J17" i="1"/>
  <c r="H17" i="1"/>
  <c r="B17" i="1"/>
  <c r="K16" i="1"/>
  <c r="G16" i="1" s="1"/>
  <c r="B16" i="1"/>
  <c r="K15" i="1"/>
  <c r="I15" i="1" s="1"/>
  <c r="G15" i="1"/>
  <c r="B15" i="1"/>
  <c r="K14" i="1"/>
  <c r="I14" i="1" s="1"/>
  <c r="G14" i="1"/>
  <c r="B14" i="1"/>
  <c r="K13" i="1"/>
  <c r="I13" i="1" s="1"/>
  <c r="G13" i="1"/>
  <c r="B13" i="1"/>
  <c r="K12" i="1"/>
  <c r="I12" i="1" s="1"/>
  <c r="G12" i="1"/>
  <c r="B12" i="1"/>
  <c r="K11" i="1"/>
  <c r="I11" i="1" s="1"/>
  <c r="G11" i="1"/>
  <c r="B11" i="1"/>
  <c r="K10" i="1"/>
  <c r="I10" i="1" s="1"/>
  <c r="G10" i="1"/>
  <c r="B10" i="1"/>
  <c r="K9" i="1"/>
  <c r="K19" i="1" s="1"/>
  <c r="J9" i="1"/>
  <c r="I9" i="1"/>
  <c r="H9" i="1"/>
  <c r="G9" i="1"/>
  <c r="F9" i="1"/>
  <c r="E9" i="1"/>
  <c r="B9" i="1"/>
  <c r="A4" i="1"/>
  <c r="A3" i="1"/>
  <c r="G18" i="1" l="1"/>
  <c r="H18" i="1" s="1"/>
  <c r="H19" i="1" s="1"/>
  <c r="I17" i="1"/>
  <c r="L9" i="1"/>
  <c r="L10" i="1"/>
  <c r="L11" i="1"/>
  <c r="L12" i="1"/>
  <c r="L13" i="1"/>
  <c r="L14" i="1"/>
  <c r="L15" i="1"/>
  <c r="L16" i="1"/>
  <c r="E10" i="1"/>
  <c r="E11" i="1"/>
  <c r="E12" i="1"/>
  <c r="E13" i="1"/>
  <c r="E14" i="1"/>
  <c r="E15" i="1"/>
  <c r="E16" i="1"/>
  <c r="E17" i="1"/>
  <c r="L17" i="1"/>
  <c r="I16" i="1"/>
  <c r="I18" i="1" s="1"/>
  <c r="J18" i="1" l="1"/>
  <c r="J19" i="1"/>
  <c r="E18" i="1"/>
  <c r="L18" i="1"/>
  <c r="F18" i="1" l="1"/>
  <c r="F19" i="1" s="1"/>
  <c r="E19" i="1"/>
  <c r="G19" i="1" s="1"/>
  <c r="I19" i="1" s="1"/>
</calcChain>
</file>

<file path=xl/sharedStrings.xml><?xml version="1.0" encoding="utf-8"?>
<sst xmlns="http://schemas.openxmlformats.org/spreadsheetml/2006/main" count="18" uniqueCount="14">
  <si>
    <t xml:space="preserve">PLANILHA DE CRONOGRAMA FÍSICO-FINANCEIRO </t>
  </si>
  <si>
    <t>MUNICÍPIO: CAMPO ALEGRE</t>
  </si>
  <si>
    <t>ITEM</t>
  </si>
  <si>
    <t>DISCRIMINAÇÃO</t>
  </si>
  <si>
    <t>PERÍODO</t>
  </si>
  <si>
    <t>TOTAL</t>
  </si>
  <si>
    <t>Mês 01</t>
  </si>
  <si>
    <t>Mês 02</t>
  </si>
  <si>
    <t>Mês 03</t>
  </si>
  <si>
    <t>R$</t>
  </si>
  <si>
    <t>%</t>
  </si>
  <si>
    <t>TOTAL NO MÊS (SIMPLES)</t>
  </si>
  <si>
    <t>TOTAL NO MÊS (ACUMULADO)</t>
  </si>
  <si>
    <t>NOME E Nº CREA DO RESPONSÁVEL TÉCNICO:         Marcelo Foitte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</si>
</sst>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44" fontId="5" fillId="0" borderId="6" xfId="2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44" fontId="5" fillId="0" borderId="10" xfId="2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3" xfId="0" applyBorder="1"/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7" fillId="2" borderId="16" xfId="0" applyFont="1" applyFill="1" applyBorder="1" applyAlignment="1">
      <alignment horizontal="center" vertical="center" textRotation="90" wrapText="1"/>
    </xf>
    <xf numFmtId="0" fontId="7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top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44" fontId="8" fillId="2" borderId="17" xfId="2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44" fontId="8" fillId="3" borderId="17" xfId="2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4" fillId="0" borderId="0" xfId="0" applyFont="1"/>
    <xf numFmtId="0" fontId="4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vertical="top" wrapText="1"/>
    </xf>
    <xf numFmtId="44" fontId="10" fillId="0" borderId="17" xfId="2" applyFont="1" applyBorder="1" applyAlignment="1">
      <alignment horizontal="center" vertical="center" wrapText="1"/>
    </xf>
    <xf numFmtId="9" fontId="10" fillId="0" borderId="17" xfId="1" applyNumberFormat="1" applyFont="1" applyBorder="1" applyAlignment="1">
      <alignment horizontal="center" vertical="center" wrapText="1"/>
    </xf>
    <xf numFmtId="44" fontId="10" fillId="4" borderId="17" xfId="2" applyFont="1" applyFill="1" applyBorder="1" applyAlignment="1">
      <alignment horizontal="center" vertical="center" wrapText="1"/>
    </xf>
    <xf numFmtId="9" fontId="10" fillId="4" borderId="17" xfId="1" applyNumberFormat="1" applyFont="1" applyFill="1" applyBorder="1" applyAlignment="1">
      <alignment horizontal="center" vertical="center" wrapText="1"/>
    </xf>
    <xf numFmtId="44" fontId="10" fillId="3" borderId="17" xfId="2" applyFont="1" applyFill="1" applyBorder="1" applyAlignment="1">
      <alignment horizontal="center" vertical="center" wrapText="1"/>
    </xf>
    <xf numFmtId="10" fontId="10" fillId="3" borderId="18" xfId="1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justify" vertical="center" wrapText="1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justify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17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horizontal="center" vertical="top" wrapText="1"/>
    </xf>
    <xf numFmtId="10" fontId="10" fillId="3" borderId="17" xfId="0" applyNumberFormat="1" applyFont="1" applyFill="1" applyBorder="1" applyAlignment="1">
      <alignment vertical="center" wrapText="1"/>
    </xf>
    <xf numFmtId="44" fontId="10" fillId="3" borderId="21" xfId="2" applyFont="1" applyFill="1" applyBorder="1" applyAlignment="1">
      <alignment horizontal="right" vertical="center" wrapText="1"/>
    </xf>
    <xf numFmtId="10" fontId="10" fillId="3" borderId="22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23" xfId="0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horizontal="center" vertical="top" wrapText="1"/>
    </xf>
    <xf numFmtId="44" fontId="10" fillId="3" borderId="25" xfId="2" applyFont="1" applyFill="1" applyBorder="1" applyAlignment="1">
      <alignment horizontal="center" vertical="center" wrapText="1"/>
    </xf>
    <xf numFmtId="10" fontId="10" fillId="3" borderId="24" xfId="0" applyNumberFormat="1" applyFont="1" applyFill="1" applyBorder="1" applyAlignment="1">
      <alignment vertical="center" wrapText="1"/>
    </xf>
    <xf numFmtId="44" fontId="10" fillId="3" borderId="24" xfId="2" applyFont="1" applyFill="1" applyBorder="1" applyAlignment="1">
      <alignment horizontal="center" vertical="center" wrapText="1"/>
    </xf>
    <xf numFmtId="10" fontId="10" fillId="3" borderId="17" xfId="0" applyNumberFormat="1" applyFont="1" applyFill="1" applyBorder="1" applyAlignment="1">
      <alignment horizontal="right" vertical="center" wrapText="1"/>
    </xf>
    <xf numFmtId="44" fontId="10" fillId="3" borderId="22" xfId="2" applyFont="1" applyFill="1" applyBorder="1" applyAlignment="1">
      <alignment horizontal="right" vertical="center" wrapText="1"/>
    </xf>
    <xf numFmtId="39" fontId="10" fillId="3" borderId="7" xfId="1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4" fontId="0" fillId="0" borderId="0" xfId="2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&#231;amento%20e%20Cronograma%20de%20reforma%20Bombeiros%20Campo%20Alegre%20Rev%2003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grama"/>
    </sheetNames>
    <sheetDataSet>
      <sheetData sheetId="0">
        <row r="4">
          <cell r="C4" t="str">
            <v>EXECUÇÃO DE REFORMA E AMPLIAÇÃO DA EDIFICAÇÃO SEDE DOS BOMBEIROS MILITARES DE CAMPO ALEGRE/SC</v>
          </cell>
        </row>
        <row r="5">
          <cell r="C5" t="str">
            <v>Rua Benjamin Constant, 444, centro</v>
          </cell>
        </row>
        <row r="9">
          <cell r="C9" t="str">
            <v>Serviços Iniciais</v>
          </cell>
        </row>
        <row r="12">
          <cell r="H12">
            <v>25985.954034000002</v>
          </cell>
        </row>
        <row r="14">
          <cell r="C14" t="str">
            <v>Ampliação Alojamento Feminino</v>
          </cell>
        </row>
        <row r="26">
          <cell r="H26">
            <v>6182.0284129999973</v>
          </cell>
        </row>
        <row r="28">
          <cell r="C28" t="str">
            <v>Ampliação SAT e Sala de Comando</v>
          </cell>
        </row>
        <row r="43">
          <cell r="H43">
            <v>12016.989092999998</v>
          </cell>
        </row>
        <row r="45">
          <cell r="C45" t="str">
            <v>Adequação Banheiro PNE e Banheiro de uso coletivo</v>
          </cell>
        </row>
        <row r="59">
          <cell r="H59">
            <v>3314.6750440000001</v>
          </cell>
        </row>
        <row r="61">
          <cell r="C61" t="str">
            <v>Oficina/Depósito/Garagem</v>
          </cell>
        </row>
        <row r="70">
          <cell r="H70">
            <v>11656.657858999999</v>
          </cell>
        </row>
        <row r="72">
          <cell r="C72" t="str">
            <v>Abrigo</v>
          </cell>
        </row>
        <row r="79">
          <cell r="H79">
            <v>10249.39183</v>
          </cell>
        </row>
        <row r="81">
          <cell r="C81" t="str">
            <v>Cozinha/Refeitorio/Alojamento Masculino</v>
          </cell>
        </row>
        <row r="90">
          <cell r="H90">
            <v>4589.2080869999991</v>
          </cell>
        </row>
        <row r="92">
          <cell r="C92" t="str">
            <v>Estacionamento/Rampa/Calçada/Acesso</v>
          </cell>
        </row>
        <row r="97">
          <cell r="H97">
            <v>30238.418608999993</v>
          </cell>
        </row>
        <row r="99">
          <cell r="C99" t="str">
            <v>Serviços Gerais em toda a edificação</v>
          </cell>
        </row>
        <row r="112">
          <cell r="H112">
            <v>84511.170566999979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06D86-C6CE-4C74-8401-8BD6B854DD34}">
  <dimension ref="A1:T21"/>
  <sheetViews>
    <sheetView tabSelected="1" workbookViewId="0">
      <selection sqref="A1:XFD1048576"/>
    </sheetView>
  </sheetViews>
  <sheetFormatPr defaultRowHeight="15" x14ac:dyDescent="0.25"/>
  <cols>
    <col min="1" max="1" width="4.5703125" customWidth="1"/>
    <col min="2" max="2" width="14.85546875" customWidth="1"/>
    <col min="3" max="3" width="16" customWidth="1"/>
    <col min="4" max="4" width="15.42578125" customWidth="1"/>
    <col min="5" max="5" width="13.28515625" style="75" bestFit="1" customWidth="1"/>
    <col min="6" max="6" width="7.28515625" bestFit="1" customWidth="1"/>
    <col min="7" max="7" width="14.28515625" bestFit="1" customWidth="1"/>
    <col min="8" max="8" width="7.28515625" customWidth="1"/>
    <col min="9" max="9" width="14.28515625" style="75" bestFit="1" customWidth="1"/>
    <col min="10" max="10" width="8.28515625" bestFit="1" customWidth="1"/>
    <col min="11" max="11" width="14.28515625" style="75" bestFit="1" customWidth="1"/>
    <col min="12" max="12" width="8.28515625" bestFit="1" customWidth="1"/>
  </cols>
  <sheetData>
    <row r="1" spans="1:20" ht="2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N1" s="5"/>
      <c r="O1" s="5"/>
      <c r="P1" s="5"/>
      <c r="Q1" s="5"/>
      <c r="R1" s="5"/>
      <c r="S1" s="5"/>
      <c r="T1" s="6"/>
    </row>
    <row r="2" spans="1:20" ht="18.75" thickBot="1" x14ac:dyDescent="0.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9"/>
      <c r="L2" s="10"/>
      <c r="N2" s="11"/>
      <c r="O2" s="11"/>
      <c r="P2" s="11"/>
      <c r="Q2" s="11"/>
      <c r="R2" s="11"/>
      <c r="S2" s="11"/>
      <c r="T2" s="12"/>
    </row>
    <row r="3" spans="1:20" ht="18" x14ac:dyDescent="0.25">
      <c r="A3" s="13" t="str">
        <f>[1]Orçamento!C4</f>
        <v>EXECUÇÃO DE REFORMA E AMPLIAÇÃO DA EDIFICAÇÃO SEDE DOS BOMBEIROS MILITARES DE CAMPO ALEGRE/SC</v>
      </c>
      <c r="B3" s="14"/>
      <c r="C3" s="14"/>
      <c r="D3" s="14"/>
      <c r="E3" s="14"/>
      <c r="F3" s="14"/>
      <c r="G3" s="14"/>
      <c r="H3" s="14"/>
      <c r="I3" s="14"/>
      <c r="J3" s="14"/>
      <c r="K3" s="15"/>
      <c r="L3" s="16"/>
      <c r="N3" s="17"/>
      <c r="O3" s="17"/>
      <c r="P3" s="17"/>
      <c r="Q3" s="17"/>
      <c r="R3" s="17"/>
      <c r="S3" s="17"/>
      <c r="T3" s="12"/>
    </row>
    <row r="4" spans="1:20" ht="18" x14ac:dyDescent="0.25">
      <c r="A4" s="18" t="str">
        <f>[1]Orçamento!C5</f>
        <v>Rua Benjamin Constant, 444, centro</v>
      </c>
      <c r="B4" s="19"/>
      <c r="C4" s="19"/>
      <c r="D4" s="20"/>
      <c r="E4" s="20"/>
      <c r="F4" s="20"/>
      <c r="G4" s="20"/>
      <c r="H4" s="20"/>
      <c r="I4" s="20"/>
      <c r="J4" s="20"/>
      <c r="K4" s="21"/>
      <c r="L4" s="22"/>
      <c r="N4" s="17"/>
      <c r="O4" s="17"/>
      <c r="P4" s="17"/>
      <c r="Q4" s="17"/>
      <c r="R4" s="17"/>
      <c r="S4" s="17"/>
      <c r="T4" s="12"/>
    </row>
    <row r="5" spans="1:20" ht="15.75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5"/>
      <c r="L5" s="26"/>
    </row>
    <row r="6" spans="1:20" x14ac:dyDescent="0.25">
      <c r="A6" s="27" t="s">
        <v>2</v>
      </c>
      <c r="B6" s="28" t="s">
        <v>3</v>
      </c>
      <c r="C6" s="28"/>
      <c r="D6" s="28"/>
      <c r="E6" s="29" t="s">
        <v>4</v>
      </c>
      <c r="F6" s="29"/>
      <c r="G6" s="29"/>
      <c r="H6" s="29"/>
      <c r="I6" s="29"/>
      <c r="J6" s="29"/>
      <c r="K6" s="30" t="s">
        <v>5</v>
      </c>
      <c r="L6" s="31"/>
    </row>
    <row r="7" spans="1:20" x14ac:dyDescent="0.25">
      <c r="A7" s="27"/>
      <c r="B7" s="28"/>
      <c r="C7" s="28"/>
      <c r="D7" s="28"/>
      <c r="E7" s="32" t="s">
        <v>6</v>
      </c>
      <c r="F7" s="33"/>
      <c r="G7" s="32" t="s">
        <v>7</v>
      </c>
      <c r="H7" s="33"/>
      <c r="I7" s="32" t="s">
        <v>8</v>
      </c>
      <c r="J7" s="33"/>
      <c r="K7" s="30"/>
      <c r="L7" s="31"/>
    </row>
    <row r="8" spans="1:20" s="38" customFormat="1" ht="12.75" x14ac:dyDescent="0.2">
      <c r="A8" s="27"/>
      <c r="B8" s="28"/>
      <c r="C8" s="28"/>
      <c r="D8" s="28"/>
      <c r="E8" s="34" t="s">
        <v>9</v>
      </c>
      <c r="F8" s="35" t="s">
        <v>10</v>
      </c>
      <c r="G8" s="35"/>
      <c r="H8" s="35"/>
      <c r="I8" s="34" t="s">
        <v>9</v>
      </c>
      <c r="J8" s="35" t="s">
        <v>10</v>
      </c>
      <c r="K8" s="36" t="s">
        <v>9</v>
      </c>
      <c r="L8" s="37" t="s">
        <v>10</v>
      </c>
    </row>
    <row r="9" spans="1:20" x14ac:dyDescent="0.25">
      <c r="A9" s="39">
        <v>1</v>
      </c>
      <c r="B9" s="40" t="str">
        <f>[1]Orçamento!C9</f>
        <v>Serviços Iniciais</v>
      </c>
      <c r="C9" s="41"/>
      <c r="D9" s="41"/>
      <c r="E9" s="42">
        <f t="shared" ref="E9:E17" si="0">F9*K9</f>
        <v>8661.9846780000007</v>
      </c>
      <c r="F9" s="43">
        <f>1/3</f>
        <v>0.33333333333333331</v>
      </c>
      <c r="G9" s="44">
        <f t="shared" ref="G9:G17" si="1">H9*$K9</f>
        <v>8661.9846780000007</v>
      </c>
      <c r="H9" s="45">
        <f>1/3</f>
        <v>0.33333333333333331</v>
      </c>
      <c r="I9" s="44">
        <f t="shared" ref="I9:I17" si="2">J9*$K9</f>
        <v>8661.9846780000007</v>
      </c>
      <c r="J9" s="45">
        <f>1/3</f>
        <v>0.33333333333333331</v>
      </c>
      <c r="K9" s="46">
        <f>[1]Orçamento!H12</f>
        <v>25985.954034000002</v>
      </c>
      <c r="L9" s="47">
        <f t="shared" ref="L9:L17" si="3">K9/$K$19</f>
        <v>0.13767794517959595</v>
      </c>
    </row>
    <row r="10" spans="1:20" x14ac:dyDescent="0.25">
      <c r="A10" s="39">
        <v>2</v>
      </c>
      <c r="B10" s="40" t="str">
        <f>[1]Orçamento!C14</f>
        <v>Ampliação Alojamento Feminino</v>
      </c>
      <c r="C10" s="41"/>
      <c r="D10" s="41"/>
      <c r="E10" s="42">
        <f t="shared" si="0"/>
        <v>6182.0284129999973</v>
      </c>
      <c r="F10" s="43">
        <v>1</v>
      </c>
      <c r="G10" s="44">
        <f t="shared" si="1"/>
        <v>0</v>
      </c>
      <c r="H10" s="45"/>
      <c r="I10" s="44">
        <f t="shared" si="2"/>
        <v>0</v>
      </c>
      <c r="J10" s="45"/>
      <c r="K10" s="46">
        <f>[1]Orçamento!H26</f>
        <v>6182.0284129999973</v>
      </c>
      <c r="L10" s="47">
        <f t="shared" si="3"/>
        <v>3.2753423939336675E-2</v>
      </c>
    </row>
    <row r="11" spans="1:20" x14ac:dyDescent="0.25">
      <c r="A11" s="39">
        <v>3</v>
      </c>
      <c r="B11" s="40" t="str">
        <f>[1]Orçamento!C28</f>
        <v>Ampliação SAT e Sala de Comando</v>
      </c>
      <c r="C11" s="41"/>
      <c r="D11" s="41"/>
      <c r="E11" s="42">
        <f t="shared" si="0"/>
        <v>6008.4945464999992</v>
      </c>
      <c r="F11" s="43">
        <v>0.5</v>
      </c>
      <c r="G11" s="44">
        <f t="shared" si="1"/>
        <v>6008.4945464999992</v>
      </c>
      <c r="H11" s="45">
        <v>0.5</v>
      </c>
      <c r="I11" s="44">
        <f t="shared" si="2"/>
        <v>0</v>
      </c>
      <c r="J11" s="45"/>
      <c r="K11" s="46">
        <f>[1]Orçamento!H43</f>
        <v>12016.989092999998</v>
      </c>
      <c r="L11" s="47">
        <f t="shared" si="3"/>
        <v>6.3668024787742764E-2</v>
      </c>
    </row>
    <row r="12" spans="1:20" x14ac:dyDescent="0.25">
      <c r="A12" s="39">
        <v>4</v>
      </c>
      <c r="B12" s="40" t="str">
        <f>[1]Orçamento!C45</f>
        <v>Adequação Banheiro PNE e Banheiro de uso coletivo</v>
      </c>
      <c r="C12" s="41"/>
      <c r="D12" s="41"/>
      <c r="E12" s="42">
        <f t="shared" si="0"/>
        <v>0</v>
      </c>
      <c r="F12" s="43"/>
      <c r="G12" s="44">
        <f t="shared" si="1"/>
        <v>0</v>
      </c>
      <c r="H12" s="45"/>
      <c r="I12" s="44">
        <f t="shared" si="2"/>
        <v>3314.6750440000001</v>
      </c>
      <c r="J12" s="45">
        <v>1</v>
      </c>
      <c r="K12" s="46">
        <f>[1]Orçamento!H59</f>
        <v>3314.6750440000001</v>
      </c>
      <c r="L12" s="47">
        <f t="shared" si="3"/>
        <v>1.7561704619307367E-2</v>
      </c>
    </row>
    <row r="13" spans="1:20" x14ac:dyDescent="0.25">
      <c r="A13" s="39">
        <v>5</v>
      </c>
      <c r="B13" s="40" t="str">
        <f>[1]Orçamento!C61</f>
        <v>Oficina/Depósito/Garagem</v>
      </c>
      <c r="C13" s="41"/>
      <c r="D13" s="41"/>
      <c r="E13" s="42">
        <f t="shared" si="0"/>
        <v>0</v>
      </c>
      <c r="F13" s="43"/>
      <c r="G13" s="44">
        <f t="shared" si="1"/>
        <v>0</v>
      </c>
      <c r="H13" s="45"/>
      <c r="I13" s="44">
        <f t="shared" si="2"/>
        <v>11656.657858999999</v>
      </c>
      <c r="J13" s="45">
        <v>1</v>
      </c>
      <c r="K13" s="46">
        <f>[1]Orçamento!H70</f>
        <v>11656.657858999999</v>
      </c>
      <c r="L13" s="47">
        <f t="shared" si="3"/>
        <v>6.1758929442763739E-2</v>
      </c>
    </row>
    <row r="14" spans="1:20" x14ac:dyDescent="0.25">
      <c r="A14" s="39">
        <v>6</v>
      </c>
      <c r="B14" s="40" t="str">
        <f>[1]Orçamento!C72</f>
        <v>Abrigo</v>
      </c>
      <c r="C14" s="41"/>
      <c r="D14" s="41"/>
      <c r="E14" s="42">
        <f t="shared" si="0"/>
        <v>0</v>
      </c>
      <c r="F14" s="43"/>
      <c r="G14" s="44">
        <f t="shared" si="1"/>
        <v>10249.39183</v>
      </c>
      <c r="H14" s="45">
        <v>1</v>
      </c>
      <c r="I14" s="44">
        <f t="shared" si="2"/>
        <v>0</v>
      </c>
      <c r="J14" s="45"/>
      <c r="K14" s="46">
        <f>[1]Orçamento!H79</f>
        <v>10249.39183</v>
      </c>
      <c r="L14" s="47">
        <f t="shared" si="3"/>
        <v>5.4302997867564783E-2</v>
      </c>
    </row>
    <row r="15" spans="1:20" x14ac:dyDescent="0.25">
      <c r="A15" s="39">
        <v>7</v>
      </c>
      <c r="B15" s="40" t="str">
        <f>[1]Orçamento!C81</f>
        <v>Cozinha/Refeitorio/Alojamento Masculino</v>
      </c>
      <c r="C15" s="41"/>
      <c r="D15" s="41"/>
      <c r="E15" s="42">
        <f t="shared" si="0"/>
        <v>0</v>
      </c>
      <c r="F15" s="43"/>
      <c r="G15" s="44">
        <f t="shared" si="1"/>
        <v>4589.2080869999991</v>
      </c>
      <c r="H15" s="45">
        <v>1</v>
      </c>
      <c r="I15" s="44">
        <f t="shared" si="2"/>
        <v>0</v>
      </c>
      <c r="J15" s="45"/>
      <c r="K15" s="46">
        <f>[1]Orçamento!H90</f>
        <v>4589.2080869999991</v>
      </c>
      <c r="L15" s="47">
        <f t="shared" si="3"/>
        <v>2.4314394560732876E-2</v>
      </c>
    </row>
    <row r="16" spans="1:20" x14ac:dyDescent="0.25">
      <c r="A16" s="48">
        <v>8</v>
      </c>
      <c r="B16" s="49" t="str">
        <f>[1]Orçamento!C92</f>
        <v>Estacionamento/Rampa/Calçada/Acesso</v>
      </c>
      <c r="C16" s="50"/>
      <c r="D16" s="50"/>
      <c r="E16" s="42">
        <f t="shared" si="0"/>
        <v>0</v>
      </c>
      <c r="F16" s="43"/>
      <c r="G16" s="44">
        <f t="shared" si="1"/>
        <v>15119.209304499997</v>
      </c>
      <c r="H16" s="45">
        <v>0.5</v>
      </c>
      <c r="I16" s="44">
        <f t="shared" si="2"/>
        <v>15119.209304499997</v>
      </c>
      <c r="J16" s="45">
        <v>0.5</v>
      </c>
      <c r="K16" s="46">
        <f>[1]Orçamento!H97</f>
        <v>30238.418608999993</v>
      </c>
      <c r="L16" s="47">
        <f t="shared" si="3"/>
        <v>0.16020821610476549</v>
      </c>
    </row>
    <row r="17" spans="1:12" ht="12.75" customHeight="1" thickBot="1" x14ac:dyDescent="0.3">
      <c r="A17" s="39">
        <v>9</v>
      </c>
      <c r="B17" s="51" t="str">
        <f>[1]Orçamento!C99</f>
        <v>Serviços Gerais em toda a edificação</v>
      </c>
      <c r="C17" s="52"/>
      <c r="D17" s="53"/>
      <c r="E17" s="42">
        <f t="shared" si="0"/>
        <v>28170.390188999998</v>
      </c>
      <c r="F17" s="43">
        <v>0.33333333333333337</v>
      </c>
      <c r="G17" s="44">
        <f t="shared" si="1"/>
        <v>28170.390188999991</v>
      </c>
      <c r="H17" s="45">
        <f>1/3</f>
        <v>0.33333333333333331</v>
      </c>
      <c r="I17" s="44">
        <f t="shared" si="2"/>
        <v>28170.390188999991</v>
      </c>
      <c r="J17" s="45">
        <f>1/3</f>
        <v>0.33333333333333331</v>
      </c>
      <c r="K17" s="46">
        <f>[1]Orçamento!H112</f>
        <v>84511.170566999979</v>
      </c>
      <c r="L17" s="47">
        <f t="shared" si="3"/>
        <v>0.44775436349819042</v>
      </c>
    </row>
    <row r="18" spans="1:12" s="60" customFormat="1" ht="13.5" thickBot="1" x14ac:dyDescent="0.25">
      <c r="A18" s="54" t="s">
        <v>11</v>
      </c>
      <c r="B18" s="55"/>
      <c r="C18" s="55"/>
      <c r="D18" s="56"/>
      <c r="E18" s="46">
        <f>SUM(E9:E17)</f>
        <v>49022.89782649999</v>
      </c>
      <c r="F18" s="57">
        <f>E18/$K$19</f>
        <v>0.2597315392258035</v>
      </c>
      <c r="G18" s="46">
        <f>SUM(G9:G17)</f>
        <v>72798.678634999989</v>
      </c>
      <c r="H18" s="57">
        <f>G18/$K$19</f>
        <v>0.38569961576714723</v>
      </c>
      <c r="I18" s="46">
        <f>SUM(I9:I17)</f>
        <v>66922.917074499986</v>
      </c>
      <c r="J18" s="57">
        <f>I18/$K$19</f>
        <v>0.35456884500704927</v>
      </c>
      <c r="K18" s="58">
        <f>[1]Orçamento!H112</f>
        <v>84511.170566999979</v>
      </c>
      <c r="L18" s="59">
        <f>SUM(L9:L17)</f>
        <v>1</v>
      </c>
    </row>
    <row r="19" spans="1:12" s="60" customFormat="1" ht="13.5" thickBot="1" x14ac:dyDescent="0.25">
      <c r="A19" s="61" t="s">
        <v>12</v>
      </c>
      <c r="B19" s="62"/>
      <c r="C19" s="62"/>
      <c r="D19" s="62"/>
      <c r="E19" s="63">
        <f>E18</f>
        <v>49022.89782649999</v>
      </c>
      <c r="F19" s="64">
        <f>F18</f>
        <v>0.2597315392258035</v>
      </c>
      <c r="G19" s="65">
        <f>E19+G18</f>
        <v>121821.57646149998</v>
      </c>
      <c r="H19" s="66">
        <f>B19+H18</f>
        <v>0.38569961576714723</v>
      </c>
      <c r="I19" s="65">
        <f>I18+G19</f>
        <v>188744.49353599997</v>
      </c>
      <c r="J19" s="66">
        <f>H19+J18</f>
        <v>0.7402684607741965</v>
      </c>
      <c r="K19" s="67">
        <f>SUM(K9:K17)</f>
        <v>188744.49353599997</v>
      </c>
      <c r="L19" s="68"/>
    </row>
    <row r="20" spans="1:12" ht="30.75" customHeight="1" thickBot="1" x14ac:dyDescent="0.3">
      <c r="A20" s="69"/>
      <c r="B20" s="70"/>
      <c r="C20" s="70"/>
      <c r="D20" s="71"/>
      <c r="E20" s="72" t="s">
        <v>13</v>
      </c>
      <c r="F20" s="73"/>
      <c r="G20" s="73"/>
      <c r="H20" s="73"/>
      <c r="I20" s="73"/>
      <c r="J20" s="73"/>
      <c r="K20" s="73"/>
      <c r="L20" s="74"/>
    </row>
    <row r="21" spans="1:12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</sheetData>
  <mergeCells count="30">
    <mergeCell ref="E20:J20"/>
    <mergeCell ref="K20:L20"/>
    <mergeCell ref="B15:D15"/>
    <mergeCell ref="B16:D16"/>
    <mergeCell ref="B17:D17"/>
    <mergeCell ref="A18:D18"/>
    <mergeCell ref="A19:D19"/>
    <mergeCell ref="A20:D20"/>
    <mergeCell ref="B9:D9"/>
    <mergeCell ref="B10:D10"/>
    <mergeCell ref="B11:D11"/>
    <mergeCell ref="B12:D12"/>
    <mergeCell ref="B13:D13"/>
    <mergeCell ref="B14:D14"/>
    <mergeCell ref="A4:J4"/>
    <mergeCell ref="K4:L5"/>
    <mergeCell ref="A5:J5"/>
    <mergeCell ref="A6:A8"/>
    <mergeCell ref="B6:D8"/>
    <mergeCell ref="E6:J6"/>
    <mergeCell ref="K6:L7"/>
    <mergeCell ref="E7:F7"/>
    <mergeCell ref="G7:H7"/>
    <mergeCell ref="I7:J7"/>
    <mergeCell ref="A1:J1"/>
    <mergeCell ref="K1:L1"/>
    <mergeCell ref="N1:S1"/>
    <mergeCell ref="A2:J2"/>
    <mergeCell ref="N2:S2"/>
    <mergeCell ref="A3:J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2021-09-17T12:46:57Z</dcterms:created>
  <dcterms:modified xsi:type="dcterms:W3CDTF">2021-09-17T12:47:15Z</dcterms:modified>
</cp:coreProperties>
</file>