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G:\Meu Drive\PROJETOS COMPARTILHADOS\2020 - ESCOLA MARIA\"/>
    </mc:Choice>
  </mc:AlternateContent>
  <xr:revisionPtr revIDLastSave="0" documentId="13_ncr:1_{8CCBD64D-DBE2-4763-BAF8-DC302B3399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álculo BDI" sheetId="1" r:id="rId1"/>
    <sheet name="Tabelas" sheetId="2" r:id="rId2"/>
  </sheets>
  <definedNames>
    <definedName name="_xlnm.Print_Area" localSheetId="0">'Cálculo BDI'!$B:$G</definedName>
    <definedName name="Tabela">Tabelas!$B$8:$R$14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1" l="1"/>
  <c r="D33" i="1" s="1"/>
  <c r="F33" i="1" s="1"/>
  <c r="F31" i="1"/>
  <c r="F32" i="1"/>
  <c r="I14" i="1"/>
  <c r="E35" i="1" s="1"/>
  <c r="G30" i="1" l="1"/>
  <c r="G35" i="1" s="1"/>
  <c r="F22" i="1"/>
  <c r="E26" i="1"/>
  <c r="E24" i="1"/>
  <c r="E28" i="1"/>
  <c r="E22" i="1"/>
  <c r="F20" i="1"/>
  <c r="F26" i="1"/>
  <c r="E20" i="1"/>
  <c r="F24" i="1"/>
  <c r="F28" i="1"/>
  <c r="J16" i="1"/>
  <c r="F35" i="1" s="1"/>
</calcChain>
</file>

<file path=xl/sharedStrings.xml><?xml version="1.0" encoding="utf-8"?>
<sst xmlns="http://schemas.openxmlformats.org/spreadsheetml/2006/main" count="84" uniqueCount="52">
  <si>
    <t>Tipo de obra</t>
  </si>
  <si>
    <t>Componentes do BDI (valores mínimo e máximo)</t>
  </si>
  <si>
    <t>Admin. Central</t>
  </si>
  <si>
    <t>Seguro e Garantia</t>
  </si>
  <si>
    <t>Risco</t>
  </si>
  <si>
    <t>Despesas Financ.</t>
  </si>
  <si>
    <t>Lucro</t>
  </si>
  <si>
    <t>Tributos</t>
  </si>
  <si>
    <t>CPRB</t>
  </si>
  <si>
    <t>(*)</t>
  </si>
  <si>
    <t>0 ou 2%</t>
  </si>
  <si>
    <t>Rodovias e ferrovias</t>
  </si>
  <si>
    <t>Mínimo</t>
  </si>
  <si>
    <t>Máximo</t>
  </si>
  <si>
    <t xml:space="preserve">Construção de edifícios </t>
  </si>
  <si>
    <t>Estações e redes de água e esgoto</t>
  </si>
  <si>
    <t>Estações e redes de energia elétrica</t>
  </si>
  <si>
    <t>Portuárias, marítimas e fluviais</t>
  </si>
  <si>
    <t>Adotado</t>
  </si>
  <si>
    <t>Administração Central</t>
  </si>
  <si>
    <t>Despesas Financeiras</t>
  </si>
  <si>
    <t>Componente do BDI</t>
  </si>
  <si>
    <t>TOTAL</t>
  </si>
  <si>
    <t>Materiais e equipamentos (instalados)</t>
  </si>
  <si>
    <t>BDI</t>
  </si>
  <si>
    <t>sem desoneração</t>
  </si>
  <si>
    <t>com desoneração</t>
  </si>
  <si>
    <t>mínimo</t>
  </si>
  <si>
    <t>máximo</t>
  </si>
  <si>
    <t>(1) Limites com desoneração considerando um impacto de 2,23 p.p. devido à CPRB.</t>
  </si>
  <si>
    <t>(2) Tributos conforme legislação municipal (PIS, COFINS, ISS e contribuição previdenciária CPRB).</t>
  </si>
  <si>
    <t xml:space="preserve">Desoneração: </t>
  </si>
  <si>
    <t>Materiais e equipamentos (antecipado)</t>
  </si>
  <si>
    <t>ISS</t>
  </si>
  <si>
    <t>PIS/Cofins</t>
  </si>
  <si>
    <t>alíquota</t>
  </si>
  <si>
    <t>incidência</t>
  </si>
  <si>
    <t>000.000-00</t>
  </si>
  <si>
    <t>Valores de referência para o cálculo do BDI - Acórdão 2622/2013/TCU/Plenário</t>
  </si>
  <si>
    <t>(Local e data)</t>
  </si>
  <si>
    <t>(Imprimir em papel timbrado do proponente)</t>
  </si>
  <si>
    <t xml:space="preserve">Tipologia: </t>
  </si>
  <si>
    <t xml:space="preserve">Nº do Contrato: </t>
  </si>
  <si>
    <t xml:space="preserve">Empreendimento: </t>
  </si>
  <si>
    <t xml:space="preserve">Etapa: </t>
  </si>
  <si>
    <t xml:space="preserve">Fórmula adotada: </t>
  </si>
  <si>
    <t>Global</t>
  </si>
  <si>
    <t>Responsável técnico pelo orçamento (sob carimbo)</t>
  </si>
  <si>
    <t>Demonstrativo de cálculo do BDI</t>
  </si>
  <si>
    <t>SEM desoneração (CPFS=20%)</t>
  </si>
  <si>
    <t>REFORMA - ESCOLA MARIA JOSÉ</t>
  </si>
  <si>
    <t>Campo Alegre 15/05/2020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</si>
</sst>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51"/>
      <name val="Calibri"/>
      <family val="2"/>
    </font>
    <font>
      <i/>
      <sz val="8"/>
      <color indexed="32"/>
      <name val="Calibri"/>
      <family val="2"/>
    </font>
    <font>
      <b/>
      <sz val="12"/>
      <color indexed="8"/>
      <name val="Arial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i/>
      <sz val="11"/>
      <color indexed="10"/>
      <name val="Calibri"/>
      <family val="2"/>
    </font>
    <font>
      <sz val="8"/>
      <color indexed="51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0" fontId="0" fillId="2" borderId="4" xfId="0" applyNumberForma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3" fillId="0" borderId="0" xfId="0" applyNumberFormat="1" applyFont="1" applyBorder="1"/>
    <xf numFmtId="1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/>
    <xf numFmtId="0" fontId="3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3" borderId="9" xfId="0" applyNumberFormat="1" applyFont="1" applyFill="1" applyBorder="1" applyAlignment="1">
      <alignment horizontal="center" vertical="center" wrapText="1"/>
    </xf>
    <xf numFmtId="10" fontId="3" fillId="3" borderId="10" xfId="0" applyNumberFormat="1" applyFont="1" applyFill="1" applyBorder="1" applyAlignment="1">
      <alignment horizontal="center" vertical="center" wrapText="1"/>
    </xf>
    <xf numFmtId="10" fontId="3" fillId="4" borderId="9" xfId="0" applyNumberFormat="1" applyFont="1" applyFill="1" applyBorder="1" applyAlignment="1">
      <alignment horizontal="center" vertical="center" wrapText="1"/>
    </xf>
    <xf numFmtId="10" fontId="3" fillId="4" borderId="10" xfId="0" applyNumberFormat="1" applyFont="1" applyFill="1" applyBorder="1" applyAlignment="1">
      <alignment horizontal="center" vertical="center" wrapText="1"/>
    </xf>
    <xf numFmtId="10" fontId="3" fillId="5" borderId="9" xfId="0" applyNumberFormat="1" applyFont="1" applyFill="1" applyBorder="1" applyAlignment="1">
      <alignment horizontal="center" vertical="center" wrapText="1"/>
    </xf>
    <xf numFmtId="10" fontId="3" fillId="5" borderId="10" xfId="0" applyNumberFormat="1" applyFont="1" applyFill="1" applyBorder="1" applyAlignment="1">
      <alignment horizontal="center" vertical="center" wrapText="1"/>
    </xf>
    <xf numFmtId="1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vertical="center"/>
    </xf>
    <xf numFmtId="10" fontId="3" fillId="0" borderId="13" xfId="0" applyNumberFormat="1" applyFont="1" applyBorder="1" applyAlignment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10" fontId="3" fillId="0" borderId="12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2" xfId="0" applyBorder="1" applyAlignment="1">
      <alignment horizontal="left" indent="3"/>
    </xf>
    <xf numFmtId="9" fontId="11" fillId="0" borderId="0" xfId="1" applyFont="1" applyAlignment="1">
      <alignment horizontal="right"/>
    </xf>
    <xf numFmtId="9" fontId="11" fillId="2" borderId="15" xfId="1" applyFont="1" applyFill="1" applyBorder="1" applyAlignment="1">
      <alignment horizontal="right"/>
    </xf>
    <xf numFmtId="9" fontId="11" fillId="0" borderId="0" xfId="1" applyFont="1" applyBorder="1" applyAlignment="1">
      <alignment horizontal="right"/>
    </xf>
    <xf numFmtId="9" fontId="2" fillId="2" borderId="15" xfId="1" applyFont="1" applyFill="1" applyBorder="1" applyAlignment="1">
      <alignment horizontal="right"/>
    </xf>
    <xf numFmtId="10" fontId="11" fillId="0" borderId="0" xfId="1" applyNumberFormat="1" applyFont="1"/>
    <xf numFmtId="10" fontId="11" fillId="2" borderId="16" xfId="1" applyNumberFormat="1" applyFont="1" applyFill="1" applyBorder="1"/>
    <xf numFmtId="10" fontId="11" fillId="0" borderId="6" xfId="1" applyNumberFormat="1" applyFont="1" applyBorder="1"/>
    <xf numFmtId="10" fontId="2" fillId="0" borderId="1" xfId="0" applyNumberFormat="1" applyFont="1" applyFill="1" applyBorder="1" applyAlignment="1">
      <alignment horizontal="center"/>
    </xf>
    <xf numFmtId="9" fontId="5" fillId="0" borderId="0" xfId="1" applyFont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2" fillId="6" borderId="1" xfId="0" applyNumberFormat="1" applyFont="1" applyFill="1" applyBorder="1" applyAlignment="1" applyProtection="1">
      <alignment horizontal="center"/>
      <protection locked="0"/>
    </xf>
    <xf numFmtId="10" fontId="3" fillId="0" borderId="0" xfId="0" applyNumberFormat="1" applyFont="1" applyBorder="1" applyAlignment="1">
      <alignment horizontal="centerContinuous"/>
    </xf>
    <xf numFmtId="0" fontId="6" fillId="0" borderId="0" xfId="0" applyNumberFormat="1" applyFont="1" applyBorder="1" applyAlignment="1">
      <alignment horizontal="centerContinuous"/>
    </xf>
    <xf numFmtId="0" fontId="0" fillId="0" borderId="13" xfId="0" applyBorder="1"/>
    <xf numFmtId="9" fontId="11" fillId="0" borderId="17" xfId="1" applyFont="1" applyBorder="1" applyAlignment="1">
      <alignment horizontal="right"/>
    </xf>
    <xf numFmtId="10" fontId="11" fillId="0" borderId="17" xfId="1" applyNumberFormat="1" applyFont="1" applyBorder="1"/>
    <xf numFmtId="10" fontId="0" fillId="0" borderId="17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7" xfId="0" applyBorder="1"/>
    <xf numFmtId="9" fontId="11" fillId="0" borderId="18" xfId="1" applyFont="1" applyBorder="1" applyAlignment="1">
      <alignment horizontal="right"/>
    </xf>
    <xf numFmtId="10" fontId="11" fillId="0" borderId="18" xfId="1" applyNumberFormat="1" applyFont="1" applyBorder="1"/>
    <xf numFmtId="10" fontId="0" fillId="0" borderId="18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0" fontId="11" fillId="0" borderId="0" xfId="1" applyNumberFormat="1" applyFont="1" applyBorder="1"/>
    <xf numFmtId="10" fontId="0" fillId="0" borderId="6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0" xfId="0" applyFont="1"/>
    <xf numFmtId="9" fontId="7" fillId="0" borderId="0" xfId="1" applyFont="1" applyAlignment="1">
      <alignment horizontal="right"/>
    </xf>
    <xf numFmtId="0" fontId="10" fillId="0" borderId="0" xfId="0" applyFont="1"/>
    <xf numFmtId="0" fontId="7" fillId="0" borderId="2" xfId="0" applyFont="1" applyBorder="1"/>
    <xf numFmtId="9" fontId="7" fillId="0" borderId="0" xfId="1" applyFont="1" applyBorder="1" applyAlignment="1">
      <alignment horizontal="right"/>
    </xf>
    <xf numFmtId="10" fontId="7" fillId="0" borderId="0" xfId="1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9" fontId="7" fillId="0" borderId="18" xfId="1" applyFont="1" applyBorder="1" applyAlignment="1">
      <alignment horizontal="right"/>
    </xf>
    <xf numFmtId="10" fontId="7" fillId="0" borderId="18" xfId="1" applyNumberFormat="1" applyFont="1" applyBorder="1"/>
    <xf numFmtId="10" fontId="7" fillId="0" borderId="18" xfId="0" applyNumberFormat="1" applyFon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0" fontId="7" fillId="0" borderId="13" xfId="0" applyFont="1" applyBorder="1"/>
    <xf numFmtId="9" fontId="7" fillId="0" borderId="17" xfId="1" applyFont="1" applyBorder="1" applyAlignment="1">
      <alignment horizontal="right"/>
    </xf>
    <xf numFmtId="10" fontId="7" fillId="0" borderId="17" xfId="1" applyNumberFormat="1" applyFont="1" applyBorder="1"/>
    <xf numFmtId="10" fontId="7" fillId="0" borderId="17" xfId="0" applyNumberFormat="1" applyFont="1" applyBorder="1" applyAlignment="1">
      <alignment horizontal="center"/>
    </xf>
    <xf numFmtId="10" fontId="7" fillId="0" borderId="14" xfId="0" applyNumberFormat="1" applyFont="1" applyBorder="1" applyAlignment="1">
      <alignment horizontal="center"/>
    </xf>
    <xf numFmtId="10" fontId="7" fillId="0" borderId="0" xfId="1" applyNumberFormat="1" applyFont="1" applyBorder="1"/>
    <xf numFmtId="10" fontId="7" fillId="0" borderId="6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9" fontId="11" fillId="0" borderId="0" xfId="1" applyFont="1" applyAlignment="1" applyProtection="1">
      <alignment horizontal="right"/>
      <protection locked="0"/>
    </xf>
    <xf numFmtId="10" fontId="11" fillId="0" borderId="0" xfId="1" applyNumberFormat="1" applyFon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2" fillId="6" borderId="0" xfId="1" applyFont="1" applyFill="1" applyAlignment="1" applyProtection="1">
      <alignment horizontal="right"/>
      <protection locked="0"/>
    </xf>
    <xf numFmtId="10" fontId="2" fillId="6" borderId="0" xfId="1" applyNumberFormat="1" applyFont="1" applyFill="1" applyBorder="1" applyAlignment="1" applyProtection="1">
      <alignment horizontal="right"/>
      <protection locked="0"/>
    </xf>
    <xf numFmtId="10" fontId="1" fillId="0" borderId="0" xfId="1" applyNumberFormat="1" applyFont="1" applyFill="1" applyBorder="1" applyAlignment="1" applyProtection="1">
      <alignment horizontal="right"/>
    </xf>
    <xf numFmtId="10" fontId="8" fillId="0" borderId="20" xfId="1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6" borderId="0" xfId="0" applyNumberFormat="1" applyFont="1" applyFill="1" applyBorder="1" applyAlignment="1" applyProtection="1">
      <alignment horizontal="left" shrinkToFit="1"/>
      <protection locked="0"/>
    </xf>
    <xf numFmtId="49" fontId="2" fillId="6" borderId="6" xfId="0" applyNumberFormat="1" applyFont="1" applyFill="1" applyBorder="1" applyAlignment="1" applyProtection="1">
      <alignment horizontal="left" shrinkToFit="1"/>
      <protection locked="0"/>
    </xf>
    <xf numFmtId="49" fontId="2" fillId="6" borderId="0" xfId="1" applyNumberFormat="1" applyFont="1" applyFill="1" applyBorder="1" applyAlignment="1" applyProtection="1">
      <alignment shrinkToFit="1"/>
      <protection locked="0"/>
    </xf>
    <xf numFmtId="49" fontId="2" fillId="6" borderId="6" xfId="1" applyNumberFormat="1" applyFont="1" applyFill="1" applyBorder="1" applyAlignment="1" applyProtection="1">
      <alignment shrinkToFit="1"/>
      <protection locked="0"/>
    </xf>
    <xf numFmtId="49" fontId="2" fillId="6" borderId="19" xfId="1" applyNumberFormat="1" applyFont="1" applyFill="1" applyBorder="1" applyAlignment="1" applyProtection="1">
      <alignment horizontal="center" shrinkToFit="1"/>
      <protection locked="0"/>
    </xf>
    <xf numFmtId="0" fontId="8" fillId="0" borderId="20" xfId="0" applyFont="1" applyBorder="1" applyAlignment="1">
      <alignment horizontal="center" vertical="top"/>
    </xf>
    <xf numFmtId="0" fontId="9" fillId="0" borderId="0" xfId="0" applyFont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>
      <alignment vertical="center" wrapText="1"/>
    </xf>
    <xf numFmtId="0" fontId="3" fillId="2" borderId="11" xfId="0" applyNumberFormat="1" applyFont="1" applyFill="1" applyBorder="1" applyAlignment="1">
      <alignment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10" fontId="3" fillId="4" borderId="12" xfId="0" applyNumberFormat="1" applyFont="1" applyFill="1" applyBorder="1" applyAlignment="1">
      <alignment horizontal="center" vertical="center" wrapText="1"/>
    </xf>
    <xf numFmtId="10" fontId="3" fillId="3" borderId="5" xfId="0" applyNumberFormat="1" applyFont="1" applyFill="1" applyBorder="1" applyAlignment="1">
      <alignment horizontal="center" vertical="center" wrapText="1"/>
    </xf>
    <xf numFmtId="10" fontId="3" fillId="4" borderId="5" xfId="0" applyNumberFormat="1" applyFont="1" applyFill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10" fontId="3" fillId="7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FFCCCC"/>
      <rgbColor rgb="00FFE6CC"/>
      <rgbColor rgb="00FFFFCC"/>
      <rgbColor rgb="00E6FFE6"/>
      <rgbColor rgb="00E6FFFF"/>
      <rgbColor rgb="00DCE6F0"/>
      <rgbColor rgb="00EDEDF9"/>
      <rgbColor rgb="00F2F2F2"/>
      <rgbColor rgb="00FF6060"/>
      <rgbColor rgb="00FF8080"/>
      <rgbColor rgb="00FFEE99"/>
      <rgbColor rgb="0099FF99"/>
      <rgbColor rgb="00DDFFFF"/>
      <rgbColor rgb="00CCECFF"/>
      <rgbColor rgb="00CCCCFF"/>
      <rgbColor rgb="00E6E6E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gif@01CF07A2.6B8A5D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35</xdr:row>
      <xdr:rowOff>123825</xdr:rowOff>
    </xdr:from>
    <xdr:to>
      <xdr:col>6</xdr:col>
      <xdr:colOff>314325</xdr:colOff>
      <xdr:row>37</xdr:row>
      <xdr:rowOff>95250</xdr:rowOff>
    </xdr:to>
    <xdr:pic>
      <xdr:nvPicPr>
        <xdr:cNvPr id="1060" name="Imagem_x0020_1" descr="cid:image002.gif@01CF07A2.6B8A5D00">
          <a:extLst>
            <a:ext uri="{FF2B5EF4-FFF2-40B4-BE49-F238E27FC236}">
              <a16:creationId xmlns:a16="http://schemas.microsoft.com/office/drawing/2014/main" id="{54E254CE-B6E7-443F-B55A-68699BC8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505575"/>
          <a:ext cx="2305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Personalizada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70AD47"/>
      </a:accent2>
      <a:accent3>
        <a:srgbClr val="92D050"/>
      </a:accent3>
      <a:accent4>
        <a:srgbClr val="FFFF00"/>
      </a:accent4>
      <a:accent5>
        <a:srgbClr val="FFC000"/>
      </a:accent5>
      <a:accent6>
        <a:srgbClr val="FF6060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7"/>
  <sheetViews>
    <sheetView showGridLines="0" tabSelected="1" topLeftCell="A34" zoomScale="130" zoomScaleNormal="130" workbookViewId="0">
      <selection activeCell="B43" sqref="B43:E43"/>
    </sheetView>
  </sheetViews>
  <sheetFormatPr defaultRowHeight="15" x14ac:dyDescent="0.25"/>
  <cols>
    <col min="1" max="1" width="2.5703125" customWidth="1"/>
    <col min="2" max="2" width="13.85546875" customWidth="1"/>
    <col min="3" max="3" width="7.5703125" style="33" customWidth="1"/>
    <col min="4" max="4" width="7.5703125" style="37" customWidth="1"/>
    <col min="5" max="7" width="11.42578125" style="1" customWidth="1"/>
    <col min="9" max="10" width="4.28515625" style="31" customWidth="1"/>
  </cols>
  <sheetData>
    <row r="1" spans="2:10" s="80" customFormat="1" x14ac:dyDescent="0.25">
      <c r="B1" s="98" t="s">
        <v>40</v>
      </c>
      <c r="C1" s="98"/>
      <c r="D1" s="98"/>
      <c r="E1" s="98"/>
      <c r="F1" s="98"/>
      <c r="G1" s="98"/>
      <c r="I1" s="81"/>
      <c r="J1" s="81"/>
    </row>
    <row r="2" spans="2:10" s="80" customFormat="1" x14ac:dyDescent="0.25">
      <c r="C2" s="82"/>
      <c r="D2" s="83"/>
      <c r="E2" s="84"/>
      <c r="F2" s="84"/>
      <c r="G2" s="84"/>
      <c r="I2" s="81"/>
      <c r="J2" s="81"/>
    </row>
    <row r="3" spans="2:10" s="80" customFormat="1" x14ac:dyDescent="0.25">
      <c r="C3" s="82"/>
      <c r="D3" s="83"/>
      <c r="E3" s="84"/>
      <c r="F3" s="84"/>
      <c r="G3" s="84"/>
      <c r="I3" s="81"/>
      <c r="J3" s="81"/>
    </row>
    <row r="4" spans="2:10" s="80" customFormat="1" x14ac:dyDescent="0.25">
      <c r="C4" s="82"/>
      <c r="D4" s="83"/>
      <c r="E4" s="84"/>
      <c r="F4" s="84"/>
      <c r="G4" s="84"/>
      <c r="I4" s="81"/>
      <c r="J4" s="81"/>
    </row>
    <row r="6" spans="2:10" x14ac:dyDescent="0.25">
      <c r="B6" s="89" t="s">
        <v>48</v>
      </c>
      <c r="C6" s="90"/>
      <c r="D6" s="90"/>
      <c r="E6" s="90"/>
      <c r="F6" s="90"/>
      <c r="G6" s="91"/>
    </row>
    <row r="7" spans="2:10" s="60" customFormat="1" ht="11.25" x14ac:dyDescent="0.2">
      <c r="B7" s="73"/>
      <c r="C7" s="74"/>
      <c r="D7" s="75"/>
      <c r="E7" s="76"/>
      <c r="F7" s="76"/>
      <c r="G7" s="77"/>
      <c r="I7" s="62"/>
      <c r="J7" s="62"/>
    </row>
    <row r="8" spans="2:10" x14ac:dyDescent="0.25">
      <c r="B8" s="3"/>
      <c r="C8" s="35" t="s">
        <v>42</v>
      </c>
      <c r="D8" s="94" t="s">
        <v>37</v>
      </c>
      <c r="E8" s="94"/>
      <c r="F8" s="94"/>
      <c r="G8" s="95"/>
    </row>
    <row r="9" spans="2:10" s="60" customFormat="1" ht="11.25" x14ac:dyDescent="0.2">
      <c r="B9" s="63"/>
      <c r="C9" s="64"/>
      <c r="D9" s="78"/>
      <c r="E9" s="66"/>
      <c r="F9" s="66"/>
      <c r="G9" s="79"/>
      <c r="I9" s="62"/>
      <c r="J9" s="62"/>
    </row>
    <row r="10" spans="2:10" x14ac:dyDescent="0.25">
      <c r="B10" s="3"/>
      <c r="C10" s="35" t="s">
        <v>43</v>
      </c>
      <c r="D10" s="94" t="s">
        <v>50</v>
      </c>
      <c r="E10" s="94"/>
      <c r="F10" s="94"/>
      <c r="G10" s="95"/>
    </row>
    <row r="11" spans="2:10" x14ac:dyDescent="0.25">
      <c r="B11" s="3"/>
      <c r="C11" s="35" t="s">
        <v>44</v>
      </c>
      <c r="D11" s="94" t="s">
        <v>46</v>
      </c>
      <c r="E11" s="94"/>
      <c r="F11" s="94"/>
      <c r="G11" s="95"/>
    </row>
    <row r="12" spans="2:10" s="60" customFormat="1" ht="11.25" x14ac:dyDescent="0.2">
      <c r="B12" s="68"/>
      <c r="C12" s="69"/>
      <c r="D12" s="70"/>
      <c r="E12" s="71"/>
      <c r="F12" s="71"/>
      <c r="G12" s="72"/>
      <c r="I12" s="62"/>
      <c r="J12" s="62"/>
    </row>
    <row r="13" spans="2:10" s="60" customFormat="1" ht="11.25" x14ac:dyDescent="0.2">
      <c r="B13" s="73"/>
      <c r="C13" s="74"/>
      <c r="D13" s="75"/>
      <c r="E13" s="76"/>
      <c r="F13" s="76"/>
      <c r="G13" s="77"/>
      <c r="I13" s="62"/>
      <c r="J13" s="62"/>
    </row>
    <row r="14" spans="2:10" x14ac:dyDescent="0.25">
      <c r="B14" s="3"/>
      <c r="C14" s="35" t="s">
        <v>41</v>
      </c>
      <c r="D14" s="92" t="s">
        <v>14</v>
      </c>
      <c r="E14" s="92"/>
      <c r="F14" s="92"/>
      <c r="G14" s="93"/>
      <c r="I14" s="31">
        <f>MATCH(D14,INDEX(Tabela,0,1),0)</f>
        <v>1</v>
      </c>
    </row>
    <row r="15" spans="2:10" s="60" customFormat="1" ht="11.25" x14ac:dyDescent="0.2">
      <c r="B15" s="63"/>
      <c r="C15" s="64"/>
      <c r="D15" s="65"/>
      <c r="E15" s="66"/>
      <c r="F15" s="66"/>
      <c r="G15" s="67"/>
      <c r="I15" s="62"/>
      <c r="J15" s="62"/>
    </row>
    <row r="16" spans="2:10" x14ac:dyDescent="0.25">
      <c r="B16" s="3"/>
      <c r="C16" s="35" t="s">
        <v>31</v>
      </c>
      <c r="D16" s="92" t="s">
        <v>49</v>
      </c>
      <c r="E16" s="92"/>
      <c r="F16" s="92"/>
      <c r="G16" s="93"/>
      <c r="I16" s="31">
        <f>IF(LEFT(D16,3)="sem",2,4)</f>
        <v>2</v>
      </c>
      <c r="J16" s="31">
        <f>1+I16</f>
        <v>3</v>
      </c>
    </row>
    <row r="17" spans="2:10" s="60" customFormat="1" ht="11.25" x14ac:dyDescent="0.2">
      <c r="B17" s="68"/>
      <c r="C17" s="69"/>
      <c r="D17" s="70"/>
      <c r="E17" s="71"/>
      <c r="F17" s="71"/>
      <c r="G17" s="72"/>
      <c r="I17" s="62"/>
      <c r="J17" s="62"/>
    </row>
    <row r="18" spans="2:10" x14ac:dyDescent="0.25">
      <c r="B18" s="4" t="s">
        <v>21</v>
      </c>
      <c r="C18" s="34"/>
      <c r="D18" s="38"/>
      <c r="E18" s="5" t="s">
        <v>12</v>
      </c>
      <c r="F18" s="5" t="s">
        <v>13</v>
      </c>
      <c r="G18" s="6" t="s">
        <v>18</v>
      </c>
    </row>
    <row r="19" spans="2:10" x14ac:dyDescent="0.25">
      <c r="B19" s="3"/>
      <c r="C19" s="35"/>
      <c r="D19" s="39"/>
      <c r="E19" s="2"/>
      <c r="F19" s="2"/>
      <c r="G19" s="40"/>
    </row>
    <row r="20" spans="2:10" x14ac:dyDescent="0.25">
      <c r="B20" s="3" t="s">
        <v>19</v>
      </c>
      <c r="C20" s="35"/>
      <c r="D20" s="39"/>
      <c r="E20" s="2">
        <f>INDEX(Tabela,$I$14,I20)</f>
        <v>0.03</v>
      </c>
      <c r="F20" s="2">
        <f>INDEX(Tabela,$I$14,J20)</f>
        <v>5.5E-2</v>
      </c>
      <c r="G20" s="43">
        <v>3.4500000000000003E-2</v>
      </c>
      <c r="I20" s="31">
        <v>6</v>
      </c>
      <c r="J20" s="31">
        <v>7</v>
      </c>
    </row>
    <row r="21" spans="2:10" x14ac:dyDescent="0.25">
      <c r="B21" s="3"/>
      <c r="C21" s="35"/>
      <c r="D21" s="39"/>
      <c r="E21" s="2"/>
      <c r="F21" s="2"/>
      <c r="G21" s="40"/>
    </row>
    <row r="22" spans="2:10" x14ac:dyDescent="0.25">
      <c r="B22" s="3" t="s">
        <v>3</v>
      </c>
      <c r="C22" s="35"/>
      <c r="D22" s="39"/>
      <c r="E22" s="2">
        <f>INDEX(Tabela,$I$14,I22)</f>
        <v>8.0000000000000002E-3</v>
      </c>
      <c r="F22" s="2">
        <f>INDEX(Tabela,$I$14,J22)</f>
        <v>0.01</v>
      </c>
      <c r="G22" s="43">
        <v>8.0000000000000002E-3</v>
      </c>
      <c r="I22" s="31">
        <v>8</v>
      </c>
      <c r="J22" s="31">
        <v>9</v>
      </c>
    </row>
    <row r="23" spans="2:10" x14ac:dyDescent="0.25">
      <c r="B23" s="3"/>
      <c r="C23" s="35"/>
      <c r="D23" s="39"/>
      <c r="E23" s="2"/>
      <c r="F23" s="2"/>
      <c r="G23" s="40"/>
    </row>
    <row r="24" spans="2:10" x14ac:dyDescent="0.25">
      <c r="B24" s="3" t="s">
        <v>4</v>
      </c>
      <c r="C24" s="35"/>
      <c r="D24" s="39"/>
      <c r="E24" s="2">
        <f>INDEX(Tabela,$I$14,I24)</f>
        <v>9.7000000000000003E-3</v>
      </c>
      <c r="F24" s="2">
        <f>INDEX(Tabela,$I$14,J24)</f>
        <v>1.2699999999999999E-2</v>
      </c>
      <c r="G24" s="43">
        <v>0.01</v>
      </c>
      <c r="I24" s="31">
        <v>10</v>
      </c>
      <c r="J24" s="31">
        <v>11</v>
      </c>
    </row>
    <row r="25" spans="2:10" x14ac:dyDescent="0.25">
      <c r="B25" s="3"/>
      <c r="C25" s="35"/>
      <c r="D25" s="39"/>
      <c r="E25" s="2"/>
      <c r="F25" s="2"/>
      <c r="G25" s="40"/>
    </row>
    <row r="26" spans="2:10" x14ac:dyDescent="0.25">
      <c r="B26" s="3" t="s">
        <v>20</v>
      </c>
      <c r="C26" s="35"/>
      <c r="D26" s="39"/>
      <c r="E26" s="2">
        <f>INDEX(Tabela,$I$14,I26)</f>
        <v>5.8999999999999999E-3</v>
      </c>
      <c r="F26" s="2">
        <f>INDEX(Tabela,$I$14,J26)</f>
        <v>1.3899999999999999E-2</v>
      </c>
      <c r="G26" s="43">
        <v>8.8999999999999999E-3</v>
      </c>
      <c r="I26" s="31">
        <v>12</v>
      </c>
      <c r="J26" s="31">
        <v>13</v>
      </c>
    </row>
    <row r="27" spans="2:10" x14ac:dyDescent="0.25">
      <c r="B27" s="3"/>
      <c r="C27" s="35"/>
      <c r="D27" s="39"/>
      <c r="E27" s="2"/>
      <c r="F27" s="2"/>
      <c r="G27" s="40"/>
    </row>
    <row r="28" spans="2:10" x14ac:dyDescent="0.25">
      <c r="B28" s="3" t="s">
        <v>6</v>
      </c>
      <c r="C28" s="35"/>
      <c r="D28" s="39"/>
      <c r="E28" s="2">
        <f>INDEX(Tabela,$I$14,I28)</f>
        <v>6.1600000000000002E-2</v>
      </c>
      <c r="F28" s="2">
        <f>INDEX(Tabela,$I$14,J28)</f>
        <v>8.9599999999999999E-2</v>
      </c>
      <c r="G28" s="43">
        <v>6.5000000000000002E-2</v>
      </c>
      <c r="I28" s="31">
        <v>14</v>
      </c>
      <c r="J28" s="31">
        <v>15</v>
      </c>
    </row>
    <row r="29" spans="2:10" x14ac:dyDescent="0.25">
      <c r="B29" s="3"/>
      <c r="C29" s="35"/>
      <c r="D29" s="39"/>
      <c r="E29" s="2"/>
      <c r="F29" s="2"/>
      <c r="G29" s="40"/>
    </row>
    <row r="30" spans="2:10" x14ac:dyDescent="0.25">
      <c r="B30" s="3" t="s">
        <v>7</v>
      </c>
      <c r="C30" s="41" t="s">
        <v>36</v>
      </c>
      <c r="D30" s="42" t="s">
        <v>35</v>
      </c>
      <c r="E30" s="2"/>
      <c r="F30" s="2"/>
      <c r="G30" s="40">
        <f>SUM(F30:F33)</f>
        <v>6.1499999999999999E-2</v>
      </c>
    </row>
    <row r="31" spans="2:10" x14ac:dyDescent="0.25">
      <c r="B31" s="32" t="s">
        <v>33</v>
      </c>
      <c r="C31" s="85">
        <v>0.5</v>
      </c>
      <c r="D31" s="86">
        <v>0.05</v>
      </c>
      <c r="E31" s="2"/>
      <c r="F31" s="2">
        <f>PRODUCT(C31:D31)*(LEFT(D14,3)&lt;&gt;"mat")</f>
        <v>2.5000000000000001E-2</v>
      </c>
      <c r="G31" s="40"/>
    </row>
    <row r="32" spans="2:10" x14ac:dyDescent="0.25">
      <c r="B32" s="32" t="s">
        <v>34</v>
      </c>
      <c r="D32" s="86">
        <v>3.6499999999999998E-2</v>
      </c>
      <c r="E32" s="2"/>
      <c r="F32" s="2">
        <f>PRODUCT(C32:D32)</f>
        <v>3.6499999999999998E-2</v>
      </c>
      <c r="G32" s="40"/>
    </row>
    <row r="33" spans="2:10" x14ac:dyDescent="0.25">
      <c r="B33" s="32" t="s">
        <v>8</v>
      </c>
      <c r="D33" s="87">
        <f>IF(I16=4,2%,0)</f>
        <v>0</v>
      </c>
      <c r="E33" s="2"/>
      <c r="F33" s="2">
        <f>PRODUCT(C33:D33)</f>
        <v>0</v>
      </c>
      <c r="G33" s="40"/>
    </row>
    <row r="34" spans="2:10" x14ac:dyDescent="0.25">
      <c r="B34" s="3"/>
      <c r="C34" s="35"/>
      <c r="D34" s="39"/>
      <c r="E34" s="2"/>
      <c r="F34" s="2"/>
      <c r="G34" s="40"/>
    </row>
    <row r="35" spans="2:10" x14ac:dyDescent="0.25">
      <c r="B35" s="7" t="s">
        <v>22</v>
      </c>
      <c r="C35" s="36"/>
      <c r="D35" s="38"/>
      <c r="E35" s="5">
        <f>INDEX(Tabela,$I$14,I$16)</f>
        <v>0.2034</v>
      </c>
      <c r="F35" s="5">
        <f>INDEX(Tabela,$I$14,J$16)</f>
        <v>0.25</v>
      </c>
      <c r="G35" s="6">
        <f>SUM(G20:G24,1)*SUM(G26,1)*SUM(G28,1)/-SUM(G30,-1)-1</f>
        <v>0.20499586707511974</v>
      </c>
    </row>
    <row r="36" spans="2:10" x14ac:dyDescent="0.25">
      <c r="B36" s="46"/>
      <c r="C36" s="47"/>
      <c r="D36" s="48"/>
      <c r="E36" s="49"/>
      <c r="F36" s="49"/>
      <c r="G36" s="50"/>
    </row>
    <row r="37" spans="2:10" x14ac:dyDescent="0.25">
      <c r="B37" s="3"/>
      <c r="C37" s="59" t="s">
        <v>45</v>
      </c>
      <c r="D37" s="57"/>
      <c r="E37" s="51"/>
      <c r="F37" s="51"/>
      <c r="G37" s="58"/>
    </row>
    <row r="38" spans="2:10" x14ac:dyDescent="0.25">
      <c r="B38" s="52"/>
      <c r="C38" s="53"/>
      <c r="D38" s="54"/>
      <c r="E38" s="55"/>
      <c r="F38" s="55"/>
      <c r="G38" s="56"/>
    </row>
    <row r="42" spans="2:10" x14ac:dyDescent="0.25">
      <c r="B42" s="96" t="s">
        <v>51</v>
      </c>
      <c r="C42" s="96"/>
      <c r="D42" s="96"/>
      <c r="E42" s="96"/>
    </row>
    <row r="43" spans="2:10" x14ac:dyDescent="0.25">
      <c r="B43" s="97" t="s">
        <v>39</v>
      </c>
      <c r="C43" s="97"/>
      <c r="D43" s="97"/>
      <c r="E43" s="97"/>
    </row>
    <row r="46" spans="2:10" x14ac:dyDescent="0.25">
      <c r="D46" s="99"/>
      <c r="E46" s="99"/>
      <c r="F46" s="99"/>
      <c r="G46" s="99"/>
    </row>
    <row r="47" spans="2:10" s="60" customFormat="1" ht="11.25" x14ac:dyDescent="0.2">
      <c r="C47" s="61"/>
      <c r="D47" s="88" t="s">
        <v>47</v>
      </c>
      <c r="E47" s="88"/>
      <c r="F47" s="88"/>
      <c r="G47" s="88"/>
      <c r="I47" s="62"/>
      <c r="J47" s="62"/>
    </row>
  </sheetData>
  <sheetProtection sheet="1" objects="1" scenarios="1" insertRows="0"/>
  <mergeCells count="11">
    <mergeCell ref="B1:G1"/>
    <mergeCell ref="D46:G46"/>
    <mergeCell ref="D47:G47"/>
    <mergeCell ref="B6:G6"/>
    <mergeCell ref="D16:G16"/>
    <mergeCell ref="D14:G14"/>
    <mergeCell ref="D8:G8"/>
    <mergeCell ref="D10:G10"/>
    <mergeCell ref="D11:G11"/>
    <mergeCell ref="B42:E42"/>
    <mergeCell ref="B43:E43"/>
  </mergeCells>
  <phoneticPr fontId="0" type="noConversion"/>
  <conditionalFormatting sqref="G19:G29 G34:G35">
    <cfRule type="cellIs" dxfId="5" priority="8" stopIfTrue="1" operator="notBetween">
      <formula>$E19</formula>
      <formula>$F19</formula>
    </cfRule>
  </conditionalFormatting>
  <conditionalFormatting sqref="E19:E29 E31:E35">
    <cfRule type="expression" dxfId="4" priority="7" stopIfTrue="1">
      <formula>E19&gt;G19</formula>
    </cfRule>
  </conditionalFormatting>
  <conditionalFormatting sqref="F19:F29 F31:F35">
    <cfRule type="expression" dxfId="3" priority="6" stopIfTrue="1">
      <formula>F19&lt;G19</formula>
    </cfRule>
  </conditionalFormatting>
  <conditionalFormatting sqref="G20 G22 G24 G26 G28 D32:D33 C31:D31">
    <cfRule type="expression" dxfId="2" priority="4" stopIfTrue="1">
      <formula>ISNUMBER(C20)=FALSE</formula>
    </cfRule>
  </conditionalFormatting>
  <conditionalFormatting sqref="D8:G8 D10:G11 D14:G14 D16:G16">
    <cfRule type="expression" dxfId="1" priority="3" stopIfTrue="1">
      <formula>TRIM(D8)=""</formula>
    </cfRule>
  </conditionalFormatting>
  <conditionalFormatting sqref="B42:E42">
    <cfRule type="expression" dxfId="0" priority="1" stopIfTrue="1">
      <formula>TRIM(B42)=""</formula>
    </cfRule>
  </conditionalFormatting>
  <dataValidations count="2">
    <dataValidation type="list" allowBlank="1" showInputMessage="1" showErrorMessage="1" errorTitle="Tipologia" error="Escolha uma das opções válidas" sqref="D14:G14" xr:uid="{00000000-0002-0000-0000-000000000000}">
      <formula1>INDEX(Tabela,0,1)</formula1>
    </dataValidation>
    <dataValidation type="list" allowBlank="1" showInputMessage="1" showErrorMessage="1" errorTitle="Desoneração" error="Escolha uma das opções válidas" sqref="D16:G16" xr:uid="{00000000-0002-0000-0000-000001000000}">
      <formula1>"Com desoneração (CPRB=2%),SEM desoneração (CPFS=20%)"</formula1>
    </dataValidation>
  </dataValidations>
  <printOptions horizontalCentered="1"/>
  <pageMargins left="0.9055118110236221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17"/>
  <sheetViews>
    <sheetView showGridLines="0" zoomScaleNormal="100" workbookViewId="0"/>
  </sheetViews>
  <sheetFormatPr defaultColWidth="9" defaultRowHeight="12.75" x14ac:dyDescent="0.2"/>
  <cols>
    <col min="1" max="1" width="3.140625" style="8" customWidth="1"/>
    <col min="2" max="2" width="38.42578125" style="8" customWidth="1"/>
    <col min="3" max="18" width="8.5703125" style="9" customWidth="1"/>
    <col min="19" max="16384" width="9" style="8"/>
  </cols>
  <sheetData>
    <row r="2" spans="2:18" ht="15.75" x14ac:dyDescent="0.25">
      <c r="B2" s="45" t="s">
        <v>38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5" spans="2:18" x14ac:dyDescent="0.2">
      <c r="B5" s="100" t="s">
        <v>0</v>
      </c>
      <c r="C5" s="102" t="s">
        <v>24</v>
      </c>
      <c r="D5" s="102"/>
      <c r="E5" s="103" t="s">
        <v>24</v>
      </c>
      <c r="F5" s="103"/>
      <c r="G5" s="107" t="s">
        <v>1</v>
      </c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2:18" x14ac:dyDescent="0.2">
      <c r="B6" s="100"/>
      <c r="C6" s="104" t="s">
        <v>25</v>
      </c>
      <c r="D6" s="104"/>
      <c r="E6" s="105" t="s">
        <v>26</v>
      </c>
      <c r="F6" s="105"/>
      <c r="G6" s="106" t="s">
        <v>2</v>
      </c>
      <c r="H6" s="106"/>
      <c r="I6" s="106" t="s">
        <v>3</v>
      </c>
      <c r="J6" s="106"/>
      <c r="K6" s="106" t="s">
        <v>4</v>
      </c>
      <c r="L6" s="106"/>
      <c r="M6" s="106" t="s">
        <v>5</v>
      </c>
      <c r="N6" s="106"/>
      <c r="O6" s="106" t="s">
        <v>6</v>
      </c>
      <c r="P6" s="106"/>
      <c r="Q6" s="106" t="s">
        <v>7</v>
      </c>
      <c r="R6" s="106"/>
    </row>
    <row r="7" spans="2:18" ht="13.5" thickBot="1" x14ac:dyDescent="0.25">
      <c r="B7" s="101"/>
      <c r="C7" s="20" t="s">
        <v>27</v>
      </c>
      <c r="D7" s="21" t="s">
        <v>28</v>
      </c>
      <c r="E7" s="22" t="s">
        <v>27</v>
      </c>
      <c r="F7" s="23" t="s">
        <v>28</v>
      </c>
      <c r="G7" s="24" t="s">
        <v>27</v>
      </c>
      <c r="H7" s="25" t="s">
        <v>28</v>
      </c>
      <c r="I7" s="24" t="s">
        <v>27</v>
      </c>
      <c r="J7" s="25" t="s">
        <v>28</v>
      </c>
      <c r="K7" s="24" t="s">
        <v>27</v>
      </c>
      <c r="L7" s="25" t="s">
        <v>28</v>
      </c>
      <c r="M7" s="24" t="s">
        <v>27</v>
      </c>
      <c r="N7" s="25" t="s">
        <v>28</v>
      </c>
      <c r="O7" s="24" t="s">
        <v>27</v>
      </c>
      <c r="P7" s="25" t="s">
        <v>28</v>
      </c>
      <c r="Q7" s="26" t="s">
        <v>7</v>
      </c>
      <c r="R7" s="26" t="s">
        <v>8</v>
      </c>
    </row>
    <row r="8" spans="2:18" s="11" customFormat="1" ht="21.75" customHeight="1" thickTop="1" x14ac:dyDescent="0.2">
      <c r="B8" s="12" t="s">
        <v>14</v>
      </c>
      <c r="C8" s="16">
        <v>0.2034</v>
      </c>
      <c r="D8" s="17">
        <v>0.25</v>
      </c>
      <c r="E8" s="16">
        <v>0.22339999999999999</v>
      </c>
      <c r="F8" s="17">
        <v>0.27229999999999999</v>
      </c>
      <c r="G8" s="16">
        <v>0.03</v>
      </c>
      <c r="H8" s="17">
        <v>5.5E-2</v>
      </c>
      <c r="I8" s="16">
        <v>8.0000000000000002E-3</v>
      </c>
      <c r="J8" s="17">
        <v>0.01</v>
      </c>
      <c r="K8" s="16">
        <v>9.7000000000000003E-3</v>
      </c>
      <c r="L8" s="17">
        <v>1.2699999999999999E-2</v>
      </c>
      <c r="M8" s="16">
        <v>5.8999999999999999E-3</v>
      </c>
      <c r="N8" s="17">
        <v>1.3899999999999999E-2</v>
      </c>
      <c r="O8" s="16">
        <v>6.1600000000000002E-2</v>
      </c>
      <c r="P8" s="17">
        <v>8.9599999999999999E-2</v>
      </c>
      <c r="Q8" s="13" t="s">
        <v>9</v>
      </c>
      <c r="R8" s="13" t="s">
        <v>10</v>
      </c>
    </row>
    <row r="9" spans="2:18" s="11" customFormat="1" ht="21.75" customHeight="1" x14ac:dyDescent="0.2">
      <c r="B9" s="12" t="s">
        <v>11</v>
      </c>
      <c r="C9" s="16">
        <v>0.19600000000000001</v>
      </c>
      <c r="D9" s="17">
        <v>0.24229999999999999</v>
      </c>
      <c r="E9" s="16">
        <v>0.216</v>
      </c>
      <c r="F9" s="17">
        <v>0.2646</v>
      </c>
      <c r="G9" s="16">
        <v>3.7999999999999999E-2</v>
      </c>
      <c r="H9" s="17">
        <v>4.6699999999999998E-2</v>
      </c>
      <c r="I9" s="16">
        <v>3.2000000000000002E-3</v>
      </c>
      <c r="J9" s="17">
        <v>7.4000000000000003E-3</v>
      </c>
      <c r="K9" s="16">
        <v>5.0000000000000001E-3</v>
      </c>
      <c r="L9" s="17">
        <v>9.7000000000000003E-3</v>
      </c>
      <c r="M9" s="16">
        <v>1.0200000000000001E-2</v>
      </c>
      <c r="N9" s="17">
        <v>1.21E-2</v>
      </c>
      <c r="O9" s="16">
        <v>6.6400000000000001E-2</v>
      </c>
      <c r="P9" s="17">
        <v>8.6900000000000005E-2</v>
      </c>
      <c r="Q9" s="13" t="s">
        <v>9</v>
      </c>
      <c r="R9" s="13" t="s">
        <v>10</v>
      </c>
    </row>
    <row r="10" spans="2:18" s="11" customFormat="1" ht="21.75" customHeight="1" x14ac:dyDescent="0.2">
      <c r="B10" s="12" t="s">
        <v>15</v>
      </c>
      <c r="C10" s="16">
        <v>0.20760000000000001</v>
      </c>
      <c r="D10" s="17">
        <v>0.26440000000000002</v>
      </c>
      <c r="E10" s="16">
        <v>0.2276</v>
      </c>
      <c r="F10" s="17">
        <v>0.28670000000000001</v>
      </c>
      <c r="G10" s="16">
        <v>3.4299999999999997E-2</v>
      </c>
      <c r="H10" s="17">
        <v>6.7100000000000007E-2</v>
      </c>
      <c r="I10" s="16">
        <v>2.8E-3</v>
      </c>
      <c r="J10" s="17">
        <v>7.4999999999999997E-3</v>
      </c>
      <c r="K10" s="16">
        <v>0.01</v>
      </c>
      <c r="L10" s="17">
        <v>1.7399999999999999E-2</v>
      </c>
      <c r="M10" s="16">
        <v>9.4000000000000004E-3</v>
      </c>
      <c r="N10" s="17">
        <v>1.17E-2</v>
      </c>
      <c r="O10" s="16">
        <v>6.7400000000000002E-2</v>
      </c>
      <c r="P10" s="17">
        <v>9.4E-2</v>
      </c>
      <c r="Q10" s="13" t="s">
        <v>9</v>
      </c>
      <c r="R10" s="13" t="s">
        <v>10</v>
      </c>
    </row>
    <row r="11" spans="2:18" s="11" customFormat="1" ht="21.75" customHeight="1" x14ac:dyDescent="0.2">
      <c r="B11" s="12" t="s">
        <v>16</v>
      </c>
      <c r="C11" s="16">
        <v>0.24</v>
      </c>
      <c r="D11" s="17">
        <v>0.27860000000000001</v>
      </c>
      <c r="E11" s="16">
        <v>0.26</v>
      </c>
      <c r="F11" s="17">
        <v>0.3009</v>
      </c>
      <c r="G11" s="16">
        <v>5.2900000000000003E-2</v>
      </c>
      <c r="H11" s="17">
        <v>7.9299999999999995E-2</v>
      </c>
      <c r="I11" s="16">
        <v>2.5000000000000001E-3</v>
      </c>
      <c r="J11" s="17">
        <v>5.5999999999999999E-3</v>
      </c>
      <c r="K11" s="16">
        <v>0.01</v>
      </c>
      <c r="L11" s="17">
        <v>1.9699999999999999E-2</v>
      </c>
      <c r="M11" s="16">
        <v>1.01E-2</v>
      </c>
      <c r="N11" s="17">
        <v>1.11E-2</v>
      </c>
      <c r="O11" s="16">
        <v>0.08</v>
      </c>
      <c r="P11" s="17">
        <v>9.5100000000000004E-2</v>
      </c>
      <c r="Q11" s="13" t="s">
        <v>9</v>
      </c>
      <c r="R11" s="13" t="s">
        <v>10</v>
      </c>
    </row>
    <row r="12" spans="2:18" s="11" customFormat="1" ht="21.75" customHeight="1" x14ac:dyDescent="0.2">
      <c r="B12" s="12" t="s">
        <v>17</v>
      </c>
      <c r="C12" s="16">
        <v>0.22800000000000001</v>
      </c>
      <c r="D12" s="17">
        <v>0.3095</v>
      </c>
      <c r="E12" s="16">
        <v>0.248</v>
      </c>
      <c r="F12" s="17">
        <v>0.33179999999999998</v>
      </c>
      <c r="G12" s="16">
        <v>0.04</v>
      </c>
      <c r="H12" s="17">
        <v>7.85E-2</v>
      </c>
      <c r="I12" s="16">
        <v>8.0999999999999996E-3</v>
      </c>
      <c r="J12" s="17">
        <v>1.9900000000000001E-2</v>
      </c>
      <c r="K12" s="16">
        <v>1.46E-2</v>
      </c>
      <c r="L12" s="17">
        <v>3.1600000000000003E-2</v>
      </c>
      <c r="M12" s="16">
        <v>9.4000000000000004E-3</v>
      </c>
      <c r="N12" s="17">
        <v>1.3299999999999999E-2</v>
      </c>
      <c r="O12" s="16">
        <v>7.1400000000000005E-2</v>
      </c>
      <c r="P12" s="17">
        <v>0.1043</v>
      </c>
      <c r="Q12" s="13" t="s">
        <v>9</v>
      </c>
      <c r="R12" s="13" t="s">
        <v>10</v>
      </c>
    </row>
    <row r="13" spans="2:18" s="11" customFormat="1" ht="21.75" customHeight="1" x14ac:dyDescent="0.2">
      <c r="B13" s="27" t="s">
        <v>23</v>
      </c>
      <c r="C13" s="28">
        <v>0.111</v>
      </c>
      <c r="D13" s="29">
        <v>0.16800000000000001</v>
      </c>
      <c r="E13" s="28">
        <v>0.13100000000000001</v>
      </c>
      <c r="F13" s="29">
        <v>0.188</v>
      </c>
      <c r="G13" s="28">
        <v>1.4999999999999999E-2</v>
      </c>
      <c r="H13" s="29">
        <v>4.4900000000000002E-2</v>
      </c>
      <c r="I13" s="28">
        <v>3.0000000000000001E-3</v>
      </c>
      <c r="J13" s="29">
        <v>8.2000000000000007E-3</v>
      </c>
      <c r="K13" s="28">
        <v>5.5999999999999999E-3</v>
      </c>
      <c r="L13" s="29">
        <v>8.8999999999999999E-3</v>
      </c>
      <c r="M13" s="28">
        <v>8.5000000000000006E-3</v>
      </c>
      <c r="N13" s="29">
        <v>1.11E-2</v>
      </c>
      <c r="O13" s="28">
        <v>3.5000000000000003E-2</v>
      </c>
      <c r="P13" s="29">
        <v>6.2199999999999998E-2</v>
      </c>
      <c r="Q13" s="30" t="s">
        <v>9</v>
      </c>
      <c r="R13" s="30" t="s">
        <v>10</v>
      </c>
    </row>
    <row r="14" spans="2:18" s="11" customFormat="1" ht="21.75" customHeight="1" x14ac:dyDescent="0.2">
      <c r="B14" s="14" t="s">
        <v>32</v>
      </c>
      <c r="C14" s="18">
        <v>0.1</v>
      </c>
      <c r="D14" s="19">
        <v>0.12</v>
      </c>
      <c r="E14" s="18">
        <v>0.1</v>
      </c>
      <c r="F14" s="19">
        <v>0.12</v>
      </c>
      <c r="G14" s="18">
        <v>1.4999999999999999E-2</v>
      </c>
      <c r="H14" s="19">
        <v>4.4900000000000002E-2</v>
      </c>
      <c r="I14" s="18">
        <v>3.0000000000000001E-3</v>
      </c>
      <c r="J14" s="19">
        <v>8.2000000000000007E-3</v>
      </c>
      <c r="K14" s="18">
        <v>5.5999999999999999E-3</v>
      </c>
      <c r="L14" s="19">
        <v>8.8999999999999999E-3</v>
      </c>
      <c r="M14" s="18">
        <v>8.5000000000000006E-3</v>
      </c>
      <c r="N14" s="19">
        <v>1.11E-2</v>
      </c>
      <c r="O14" s="18">
        <v>3.5000000000000003E-2</v>
      </c>
      <c r="P14" s="19">
        <v>6.2199999999999998E-2</v>
      </c>
      <c r="Q14" s="15" t="s">
        <v>9</v>
      </c>
      <c r="R14" s="15" t="s">
        <v>10</v>
      </c>
    </row>
    <row r="15" spans="2:18" s="11" customFormat="1" x14ac:dyDescent="0.2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2:18" s="11" customFormat="1" x14ac:dyDescent="0.2">
      <c r="B16" s="10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2:18" s="11" customFormat="1" x14ac:dyDescent="0.2">
      <c r="B17" s="10" t="s">
        <v>30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</sheetData>
  <sheetProtection sheet="1" objects="1" scenarios="1"/>
  <mergeCells count="12">
    <mergeCell ref="K6:L6"/>
    <mergeCell ref="M6:N6"/>
    <mergeCell ref="G5:R5"/>
    <mergeCell ref="O6:P6"/>
    <mergeCell ref="Q6:R6"/>
    <mergeCell ref="G6:H6"/>
    <mergeCell ref="I6:J6"/>
    <mergeCell ref="B5:B7"/>
    <mergeCell ref="C5:D5"/>
    <mergeCell ref="E5:F5"/>
    <mergeCell ref="C6:D6"/>
    <mergeCell ref="E6:F6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Cálculo BDI</vt:lpstr>
      <vt:lpstr>Tabelas</vt:lpstr>
      <vt:lpstr>'Cálculo BDI'!Area_de_impressao</vt:lpstr>
      <vt:lpstr>Tabela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Caixa</dc:creator>
  <cp:lastModifiedBy>Fabio</cp:lastModifiedBy>
  <cp:lastPrinted>2020-01-31T17:37:09Z</cp:lastPrinted>
  <dcterms:created xsi:type="dcterms:W3CDTF">2014-01-10T16:37:51Z</dcterms:created>
  <dcterms:modified xsi:type="dcterms:W3CDTF">2020-05-15T17:30:07Z</dcterms:modified>
</cp:coreProperties>
</file>