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MK Eng\Desktop\Campo Alegre\Pontes\SÃO MIGUEL\"/>
    </mc:Choice>
  </mc:AlternateContent>
  <bookViews>
    <workbookView xWindow="0" yWindow="0" windowWidth="28800" windowHeight="12435"/>
  </bookViews>
  <sheets>
    <sheet name="A2" sheetId="2" r:id="rId1"/>
  </sheets>
  <definedNames>
    <definedName name="_xlnm.Print_Area" localSheetId="0">'A2'!$A$1:$N$50</definedName>
  </definedNames>
  <calcPr calcId="152511"/>
</workbook>
</file>

<file path=xl/calcChain.xml><?xml version="1.0" encoding="utf-8"?>
<calcChain xmlns="http://schemas.openxmlformats.org/spreadsheetml/2006/main">
  <c r="F22" i="2" l="1"/>
  <c r="F21" i="2"/>
  <c r="F20" i="2"/>
  <c r="F19" i="2"/>
  <c r="E44" i="2"/>
  <c r="M15" i="2"/>
  <c r="M16" i="2"/>
  <c r="M17" i="2"/>
  <c r="M18" i="2"/>
  <c r="M19" i="2"/>
  <c r="M20" i="2"/>
  <c r="M21" i="2"/>
  <c r="M22" i="2"/>
  <c r="M23" i="2"/>
  <c r="M24" i="2"/>
  <c r="M25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C44" i="2"/>
  <c r="M13" i="2"/>
  <c r="M10" i="2"/>
  <c r="M11" i="2"/>
  <c r="M12" i="2"/>
  <c r="M14" i="2"/>
  <c r="M26" i="2"/>
  <c r="G44" i="2"/>
  <c r="I44" i="2"/>
  <c r="K44" i="2"/>
  <c r="C45" i="2"/>
  <c r="E45" i="2"/>
  <c r="G45" i="2"/>
  <c r="I45" i="2"/>
  <c r="K45" i="2"/>
  <c r="M44" i="2"/>
  <c r="J44" i="2"/>
  <c r="J34" i="2"/>
  <c r="N34" i="2"/>
  <c r="N21" i="2"/>
  <c r="H25" i="2"/>
  <c r="N25" i="2"/>
  <c r="L38" i="2"/>
  <c r="N38" i="2"/>
  <c r="L44" i="2"/>
  <c r="N20" i="2"/>
  <c r="F44" i="2"/>
  <c r="D11" i="2"/>
  <c r="N11" i="2"/>
  <c r="D13" i="2"/>
  <c r="N13" i="2"/>
  <c r="J33" i="2"/>
  <c r="N33" i="2"/>
  <c r="J27" i="2"/>
  <c r="N27" i="2"/>
  <c r="J28" i="2"/>
  <c r="N28" i="2"/>
  <c r="N22" i="2"/>
  <c r="J26" i="2"/>
  <c r="N26" i="2"/>
  <c r="D14" i="2"/>
  <c r="N14" i="2"/>
  <c r="L41" i="2"/>
  <c r="N41" i="2"/>
  <c r="D15" i="2"/>
  <c r="N15" i="2"/>
  <c r="J32" i="2"/>
  <c r="N32" i="2"/>
  <c r="L37" i="2"/>
  <c r="N37" i="2"/>
  <c r="H24" i="2"/>
  <c r="N24" i="2"/>
  <c r="D12" i="2"/>
  <c r="N12" i="2"/>
  <c r="D44" i="2"/>
  <c r="D45" i="2"/>
  <c r="N19" i="2"/>
  <c r="H23" i="2"/>
  <c r="N23" i="2"/>
  <c r="H44" i="2"/>
  <c r="J30" i="2"/>
  <c r="N30" i="2"/>
  <c r="L40" i="2"/>
  <c r="N40" i="2"/>
  <c r="J31" i="2"/>
  <c r="N31" i="2"/>
  <c r="J29" i="2"/>
  <c r="N29" i="2"/>
  <c r="J35" i="2"/>
  <c r="N35" i="2"/>
  <c r="D17" i="2"/>
  <c r="N17" i="2"/>
  <c r="N18" i="2"/>
  <c r="L39" i="2"/>
  <c r="N39" i="2"/>
  <c r="D16" i="2"/>
  <c r="N16" i="2"/>
  <c r="D10" i="2"/>
  <c r="N10" i="2"/>
  <c r="J36" i="2"/>
  <c r="N36" i="2"/>
  <c r="F45" i="2"/>
  <c r="H45" i="2"/>
  <c r="J45" i="2"/>
  <c r="L45" i="2"/>
  <c r="N44" i="2"/>
</calcChain>
</file>

<file path=xl/sharedStrings.xml><?xml version="1.0" encoding="utf-8"?>
<sst xmlns="http://schemas.openxmlformats.org/spreadsheetml/2006/main" count="69" uniqueCount="59">
  <si>
    <t>ITEM</t>
  </si>
  <si>
    <t>DISCRIMINAÇÃO</t>
  </si>
  <si>
    <t>TOTAL</t>
  </si>
  <si>
    <t>R$</t>
  </si>
  <si>
    <t>%</t>
  </si>
  <si>
    <t>TOTAL NO MÊS (SIMPLES)</t>
  </si>
  <si>
    <t>TOTAL NO MÊS (ACUMULADO)</t>
  </si>
  <si>
    <t>ASSINATURA:</t>
  </si>
  <si>
    <t>PERÍODO</t>
  </si>
  <si>
    <t>Etapa 01</t>
  </si>
  <si>
    <t>Etapa 02</t>
  </si>
  <si>
    <t>Etapa 03</t>
  </si>
  <si>
    <t>Etapa 04</t>
  </si>
  <si>
    <t>Etapa 05</t>
  </si>
  <si>
    <t>1 - Para obras e serviços de engenharia poderão ser previstas ATÉ 5 (cinco) etapas para execução do cronograma e desembolso.</t>
  </si>
  <si>
    <t>2 - Deve-se incluir quantas linhas forem necessárias.</t>
  </si>
  <si>
    <t>PLANILHA DE CRONOGRAMA FÍSICO-FINANCEIRO - MODELO</t>
  </si>
  <si>
    <t>PLANILHA   A 2</t>
  </si>
  <si>
    <t>Placa de obra em chapa de aço galvanizado 1.5 x 3 m, aquisição de placa pronta e assentamento</t>
  </si>
  <si>
    <t xml:space="preserve">Barracão de obra em chapa de madeira compensada com banheiro, cobertura em fibrocimento 4 mm, incluso instalações hidrosanitárias e eletricas. </t>
  </si>
  <si>
    <t>Desmatamento e limpeza mecanizada do terreno com arvores até diam. 15 cm utilziando trator de esteiras.</t>
  </si>
  <si>
    <t>Escavação mecânica de vala em mat.1a cat.</t>
  </si>
  <si>
    <t>Recomposição mecanizada de aterro (Confecção das ensecadeiras)</t>
  </si>
  <si>
    <t>Escavação mecânica de vala em mat.1a cat. (Remoção das ensecadeiras)</t>
  </si>
  <si>
    <t>Locação da obra, com uso de equipamentos topográficos, inclusive topógrafo e nivelador.</t>
  </si>
  <si>
    <t>Cravação estacas pré-mold. de concreto 30 x 30 cm</t>
  </si>
  <si>
    <t>Forma de placa compensada plastificada (blocos)</t>
  </si>
  <si>
    <t>Concr.estr.fck=30MPa-c.raz.uso ger.conf.lanc.AC/BC (blocos)</t>
  </si>
  <si>
    <t>Forma de placa compensada plastificada (infraestrutura e mesoestrutura)</t>
  </si>
  <si>
    <t>Concr.estr.fck=30MPa-c.raz.uso ger.conf.lanc.AC/BC  (infraestrutura e mesoestrutura)</t>
  </si>
  <si>
    <t>Forma de placa compensada plastificada (superestrutura)</t>
  </si>
  <si>
    <t>Concr.estr.fck=30MPa-c.raz.uso ger.conf.lanc.AC/BC (Elementos superiores: pilaretes, corrimão, guarda rodas)</t>
  </si>
  <si>
    <t>Concr.estr.fck=30MPa-c.raz.uso ger.conf.lanc.AC/BC  (superestrutura)</t>
  </si>
  <si>
    <t>Fornecimento e instalação de vigas prémoldadas - Concr.estr.fck=30MPa-c.raz.uso ger.conf.lanc.AC/BC prémoldado  (içado com guindaste)</t>
  </si>
  <si>
    <t>Forma de placa compensada plastificada (Elementos superiores: pilaretes, corrimão, guarda rodas)</t>
  </si>
  <si>
    <t>Fornecimento, preparo e colocação formas aço CA 60 (total)</t>
  </si>
  <si>
    <t>Fornecimento, preparo e colocação formas aço CA 50 (total)</t>
  </si>
  <si>
    <t>Fornecimento e instalação de Blocos de pré-laje 30MPa 75,5x45,5x3 cm c/treliça TR 12645</t>
  </si>
  <si>
    <t>Fornecimento e instalação de Blocos de EPS 140x45,5x10 cm</t>
  </si>
  <si>
    <t>Fornecimento e instalação de tela soldada Q246 2,5x6m</t>
  </si>
  <si>
    <t>Compactação de aterros a 95% proctor normal (reaterro e aterro cabeceiras das pontes)</t>
  </si>
  <si>
    <t xml:space="preserve"> Execução de dreno com manta geotextil 400g/m²( entre cabeceiras e aterro envolvendo pedra brita)</t>
  </si>
  <si>
    <t>Lastro de brita (camada envolta pela manta)</t>
  </si>
  <si>
    <t>Conc.estr.fck=10 MPa-contr.raz.uso ger.conf.e lanç (piso para pátio confecção estruturas)</t>
  </si>
  <si>
    <t>Lastro de brita (pátio confeção das estruturas)</t>
  </si>
  <si>
    <t>Aparelho apoio em neoprene fretado-forn. e aplic (70 Shore A)</t>
  </si>
  <si>
    <t>Pintura com nata de cimento</t>
  </si>
  <si>
    <t>Dreno de PVC D=75 mm</t>
  </si>
  <si>
    <t>Forn. e implantação placa sinaliz. tot.refletiva (regulamentação de velocidade, alerta e advertência)</t>
  </si>
  <si>
    <t>Pint. faixa-tinta base acríl. e=0,6mm-NBR 11862/92</t>
  </si>
  <si>
    <t>NOME E Nº CREA(OU CAU) DO RESPONSÁVEL TÉCNICO:  Claudia Andressa de Souza - CREA-PR 131.786/D     </t>
  </si>
  <si>
    <t>DATA DO ORÇAMENTO:   19/05/2014   </t>
  </si>
  <si>
    <t>MUNICÍPIO: CAMPO ALEGRE - SC</t>
  </si>
  <si>
    <t>PROJETO: PONTE SÃO MIGUEL</t>
  </si>
  <si>
    <t>LOCALIZAÇÃO: LOCALIDADE DE SÃO MIGUEL</t>
  </si>
  <si>
    <t>Data de referência dos custos: JANEIRO - 2014</t>
  </si>
  <si>
    <t>Periodicidade das Etapas: QUINZENAL</t>
  </si>
  <si>
    <t>FOLHA Nº 01</t>
  </si>
  <si>
    <t>DATA  19/05/2014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</si>
</sst>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(* #,##0.00_);_(* \(#,##0.00\);_(* &quot;-&quot;??_);_(@_)"/>
    <numFmt numFmtId="189" formatCode="0.000"/>
    <numFmt numFmtId="190" formatCode="0.0"/>
  </numFmts>
  <fonts count="15" x14ac:knownFonts="1">
    <font>
      <sz val="10"/>
      <name val="Arial"/>
    </font>
    <font>
      <sz val="10"/>
      <name val="Arial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color indexed="8"/>
      <name val="Arial"/>
      <family val="2"/>
    </font>
    <font>
      <sz val="14"/>
      <name val="Arial"/>
      <family val="2"/>
    </font>
    <font>
      <sz val="11"/>
      <color indexed="8"/>
      <name val="Arial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71" fontId="1" fillId="0" borderId="0" applyFont="0" applyFill="0" applyBorder="0" applyAlignment="0" applyProtection="0"/>
  </cellStyleXfs>
  <cellXfs count="75">
    <xf numFmtId="0" fontId="0" fillId="0" borderId="0" xfId="0"/>
    <xf numFmtId="39" fontId="7" fillId="0" borderId="1" xfId="2" applyNumberFormat="1" applyFont="1" applyBorder="1" applyAlignment="1">
      <alignment horizontal="right" wrapText="1"/>
    </xf>
    <xf numFmtId="37" fontId="7" fillId="0" borderId="1" xfId="2" applyNumberFormat="1" applyFont="1" applyBorder="1" applyAlignment="1">
      <alignment horizontal="center" wrapText="1"/>
    </xf>
    <xf numFmtId="171" fontId="7" fillId="0" borderId="1" xfId="2" applyNumberFormat="1" applyFont="1" applyBorder="1" applyAlignment="1">
      <alignment horizontal="center" wrapText="1"/>
    </xf>
    <xf numFmtId="0" fontId="9" fillId="0" borderId="0" xfId="0" applyFont="1"/>
    <xf numFmtId="0" fontId="3" fillId="2" borderId="1" xfId="0" applyFont="1" applyFill="1" applyBorder="1" applyAlignment="1">
      <alignment horizontal="center" vertical="top" wrapText="1"/>
    </xf>
    <xf numFmtId="39" fontId="7" fillId="2" borderId="1" xfId="2" applyNumberFormat="1" applyFont="1" applyFill="1" applyBorder="1" applyAlignment="1">
      <alignment horizontal="right" wrapText="1"/>
    </xf>
    <xf numFmtId="39" fontId="7" fillId="2" borderId="1" xfId="0" applyNumberFormat="1" applyFont="1" applyFill="1" applyBorder="1" applyAlignment="1">
      <alignment horizontal="right" vertical="center" wrapText="1"/>
    </xf>
    <xf numFmtId="39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0" fillId="0" borderId="0" xfId="0" applyBorder="1"/>
    <xf numFmtId="0" fontId="3" fillId="2" borderId="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39" fontId="7" fillId="2" borderId="3" xfId="2" applyNumberFormat="1" applyFont="1" applyFill="1" applyBorder="1" applyAlignment="1">
      <alignment horizontal="right" wrapText="1"/>
    </xf>
    <xf numFmtId="39" fontId="7" fillId="2" borderId="5" xfId="0" applyNumberFormat="1" applyFont="1" applyFill="1" applyBorder="1" applyAlignment="1">
      <alignment horizontal="right" vertical="center" wrapText="1"/>
    </xf>
    <xf numFmtId="39" fontId="7" fillId="2" borderId="5" xfId="0" applyNumberFormat="1" applyFont="1" applyFill="1" applyBorder="1" applyAlignment="1">
      <alignment horizontal="center" vertical="center" wrapText="1"/>
    </xf>
    <xf numFmtId="39" fontId="7" fillId="2" borderId="5" xfId="2" applyNumberFormat="1" applyFont="1" applyFill="1" applyBorder="1" applyAlignment="1">
      <alignment horizontal="right" wrapText="1"/>
    </xf>
    <xf numFmtId="39" fontId="7" fillId="2" borderId="6" xfId="2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 applyProtection="1">
      <alignment horizontal="left" vertical="center"/>
      <protection locked="0"/>
    </xf>
    <xf numFmtId="2" fontId="7" fillId="3" borderId="1" xfId="2" applyNumberFormat="1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top"/>
    </xf>
    <xf numFmtId="49" fontId="14" fillId="0" borderId="2" xfId="0" applyNumberFormat="1" applyFont="1" applyBorder="1" applyAlignment="1" applyProtection="1">
      <alignment horizontal="left" vertical="center"/>
      <protection locked="0"/>
    </xf>
    <xf numFmtId="189" fontId="7" fillId="0" borderId="1" xfId="2" applyNumberFormat="1" applyFont="1" applyBorder="1" applyAlignment="1">
      <alignment horizontal="center" wrapText="1"/>
    </xf>
    <xf numFmtId="190" fontId="7" fillId="0" borderId="1" xfId="2" applyNumberFormat="1" applyFont="1" applyBorder="1" applyAlignment="1">
      <alignment horizontal="center" wrapText="1"/>
    </xf>
    <xf numFmtId="39" fontId="7" fillId="3" borderId="1" xfId="2" applyNumberFormat="1" applyFont="1" applyFill="1" applyBorder="1" applyAlignment="1">
      <alignment horizontal="right" wrapText="1"/>
    </xf>
    <xf numFmtId="171" fontId="7" fillId="3" borderId="1" xfId="2" applyNumberFormat="1" applyFont="1" applyFill="1" applyBorder="1" applyAlignment="1">
      <alignment horizontal="center" wrapText="1"/>
    </xf>
    <xf numFmtId="189" fontId="7" fillId="3" borderId="1" xfId="2" applyNumberFormat="1" applyFont="1" applyFill="1" applyBorder="1" applyAlignment="1">
      <alignment horizontal="center" wrapText="1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/>
    </xf>
    <xf numFmtId="0" fontId="8" fillId="0" borderId="26" xfId="0" applyFont="1" applyBorder="1" applyAlignment="1">
      <alignment horizontal="center"/>
    </xf>
    <xf numFmtId="0" fontId="10" fillId="0" borderId="0" xfId="1" applyAlignment="1" applyProtection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3">
    <cellStyle name="Hiperlink" xfId="1" builtinId="8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47625</xdr:rowOff>
    </xdr:from>
    <xdr:to>
      <xdr:col>7</xdr:col>
      <xdr:colOff>85725</xdr:colOff>
      <xdr:row>1</xdr:row>
      <xdr:rowOff>28575</xdr:rowOff>
    </xdr:to>
    <xdr:pic>
      <xdr:nvPicPr>
        <xdr:cNvPr id="107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47625"/>
          <a:ext cx="17145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0</xdr:row>
      <xdr:rowOff>85725</xdr:rowOff>
    </xdr:from>
    <xdr:to>
      <xdr:col>3</xdr:col>
      <xdr:colOff>114300</xdr:colOff>
      <xdr:row>1</xdr:row>
      <xdr:rowOff>28575</xdr:rowOff>
    </xdr:to>
    <xdr:pic>
      <xdr:nvPicPr>
        <xdr:cNvPr id="1079" name="Imagem 2" descr="Descrição: cid:image001.gif@01CDEDB8.992C11E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85725"/>
          <a:ext cx="685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showGridLines="0" tabSelected="1" view="pageBreakPreview" zoomScale="120" zoomScaleNormal="75" zoomScaleSheetLayoutView="120" workbookViewId="0">
      <selection activeCell="I15" sqref="I15"/>
    </sheetView>
  </sheetViews>
  <sheetFormatPr defaultRowHeight="12.75" x14ac:dyDescent="0.2"/>
  <cols>
    <col min="1" max="1" width="5.85546875" customWidth="1"/>
    <col min="2" max="2" width="108.28515625" customWidth="1"/>
    <col min="4" max="4" width="6.7109375" customWidth="1"/>
    <col min="6" max="6" width="6.7109375" customWidth="1"/>
    <col min="8" max="8" width="6.7109375" customWidth="1"/>
    <col min="10" max="10" width="6.7109375" customWidth="1"/>
    <col min="12" max="12" width="6.7109375" customWidth="1"/>
    <col min="14" max="14" width="10.28515625" customWidth="1"/>
  </cols>
  <sheetData>
    <row r="1" spans="1:26" ht="36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62" t="s">
        <v>17</v>
      </c>
      <c r="N1" s="63"/>
      <c r="Q1" s="66"/>
      <c r="R1" s="66"/>
      <c r="S1" s="66"/>
      <c r="T1" s="66"/>
      <c r="U1" s="66"/>
      <c r="V1" s="66"/>
      <c r="W1" s="70"/>
      <c r="X1" s="12"/>
      <c r="Y1" s="12"/>
      <c r="Z1" s="12"/>
    </row>
    <row r="2" spans="1:26" ht="24" customHeight="1" x14ac:dyDescent="0.2">
      <c r="A2" s="74" t="s">
        <v>16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4"/>
      <c r="N2" s="65"/>
      <c r="Q2" s="66"/>
      <c r="R2" s="66"/>
      <c r="S2" s="66"/>
      <c r="T2" s="66"/>
      <c r="U2" s="66"/>
      <c r="V2" s="66"/>
      <c r="W2" s="70"/>
      <c r="X2" s="12"/>
      <c r="Y2" s="12"/>
      <c r="Z2" s="12"/>
    </row>
    <row r="3" spans="1:26" ht="24" customHeight="1" x14ac:dyDescent="0.2">
      <c r="A3" s="47" t="s">
        <v>52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3" t="s">
        <v>57</v>
      </c>
      <c r="N3" s="44"/>
      <c r="Q3" s="71"/>
      <c r="R3" s="71"/>
      <c r="S3" s="71"/>
      <c r="T3" s="71"/>
      <c r="U3" s="71"/>
      <c r="V3" s="71"/>
      <c r="W3" s="10"/>
      <c r="X3" s="12"/>
      <c r="Y3" s="12"/>
      <c r="Z3" s="12"/>
    </row>
    <row r="4" spans="1:26" ht="21.75" customHeight="1" x14ac:dyDescent="0.2">
      <c r="A4" s="47" t="s">
        <v>53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5"/>
      <c r="N4" s="46"/>
      <c r="Q4" s="9"/>
      <c r="R4" s="9"/>
      <c r="S4" s="9"/>
      <c r="T4" s="9"/>
      <c r="U4" s="9"/>
      <c r="V4" s="9"/>
      <c r="W4" s="10"/>
      <c r="X4" s="12"/>
      <c r="Y4" s="12"/>
      <c r="Z4" s="12"/>
    </row>
    <row r="5" spans="1:26" ht="23.25" customHeight="1" x14ac:dyDescent="0.2">
      <c r="A5" s="47" t="s">
        <v>54</v>
      </c>
      <c r="B5" s="48"/>
      <c r="C5" s="12"/>
      <c r="D5" s="12"/>
      <c r="E5" s="12"/>
      <c r="F5" s="11"/>
      <c r="G5" s="11"/>
      <c r="H5" s="11"/>
      <c r="I5" s="11"/>
      <c r="J5" s="11"/>
      <c r="K5" s="11"/>
      <c r="L5" s="11"/>
      <c r="M5" s="43" t="s">
        <v>58</v>
      </c>
      <c r="N5" s="44"/>
      <c r="Q5" s="9"/>
      <c r="R5" s="9"/>
      <c r="S5" s="9"/>
      <c r="T5" s="9"/>
      <c r="U5" s="9"/>
      <c r="V5" s="9"/>
      <c r="W5" s="10"/>
      <c r="X5" s="12"/>
      <c r="Y5" s="12"/>
      <c r="Z5" s="12"/>
    </row>
    <row r="6" spans="1:26" ht="27.75" customHeight="1" x14ac:dyDescent="0.2">
      <c r="A6" s="55" t="s">
        <v>55</v>
      </c>
      <c r="B6" s="56"/>
      <c r="C6" s="56"/>
      <c r="D6" s="56"/>
      <c r="E6" s="56"/>
      <c r="F6" s="55" t="s">
        <v>56</v>
      </c>
      <c r="G6" s="56"/>
      <c r="H6" s="56"/>
      <c r="I6" s="56"/>
      <c r="J6" s="56"/>
      <c r="K6" s="56"/>
      <c r="L6" s="56"/>
      <c r="M6" s="45"/>
      <c r="N6" s="46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4.25" customHeight="1" x14ac:dyDescent="0.2">
      <c r="A7" s="39" t="s">
        <v>0</v>
      </c>
      <c r="B7" s="52" t="s">
        <v>1</v>
      </c>
      <c r="C7" s="40" t="s">
        <v>8</v>
      </c>
      <c r="D7" s="40"/>
      <c r="E7" s="40"/>
      <c r="F7" s="40"/>
      <c r="G7" s="40"/>
      <c r="H7" s="40"/>
      <c r="I7" s="40"/>
      <c r="J7" s="40"/>
      <c r="K7" s="40"/>
      <c r="L7" s="40"/>
      <c r="M7" s="67" t="s">
        <v>2</v>
      </c>
      <c r="N7" s="68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4.25" customHeight="1" x14ac:dyDescent="0.2">
      <c r="A8" s="39"/>
      <c r="B8" s="52"/>
      <c r="C8" s="50" t="s">
        <v>9</v>
      </c>
      <c r="D8" s="51"/>
      <c r="E8" s="50" t="s">
        <v>10</v>
      </c>
      <c r="F8" s="69"/>
      <c r="G8" s="50" t="s">
        <v>11</v>
      </c>
      <c r="H8" s="51"/>
      <c r="I8" s="50" t="s">
        <v>12</v>
      </c>
      <c r="J8" s="51"/>
      <c r="K8" s="50" t="s">
        <v>13</v>
      </c>
      <c r="L8" s="51"/>
      <c r="M8" s="67"/>
      <c r="N8" s="68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2">
      <c r="A9" s="39"/>
      <c r="B9" s="52"/>
      <c r="C9" s="5" t="s">
        <v>3</v>
      </c>
      <c r="D9" s="5" t="s">
        <v>4</v>
      </c>
      <c r="E9" s="5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13" t="s">
        <v>4</v>
      </c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4.1" customHeight="1" x14ac:dyDescent="0.2">
      <c r="A10" s="14">
        <v>1</v>
      </c>
      <c r="B10" s="20" t="s">
        <v>18</v>
      </c>
      <c r="C10" s="1">
        <v>1155.98</v>
      </c>
      <c r="D10" s="34">
        <f>C10/M44*100</f>
        <v>0.37237633622118971</v>
      </c>
      <c r="E10" s="1"/>
      <c r="F10" s="3"/>
      <c r="G10" s="1"/>
      <c r="H10" s="3"/>
      <c r="I10" s="1"/>
      <c r="J10" s="3"/>
      <c r="K10" s="1"/>
      <c r="L10" s="2"/>
      <c r="M10" s="6">
        <f t="shared" ref="M10:N14" si="0">C10+E10+G10+I10+K10</f>
        <v>1155.98</v>
      </c>
      <c r="N10" s="15">
        <f t="shared" si="0"/>
        <v>0.37237633622118971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4.1" customHeight="1" x14ac:dyDescent="0.2">
      <c r="A11" s="14">
        <v>2</v>
      </c>
      <c r="B11" s="20" t="s">
        <v>19</v>
      </c>
      <c r="C11" s="1">
        <v>6514.56</v>
      </c>
      <c r="D11" s="34">
        <f>C11/M44*100</f>
        <v>2.0985380239217926</v>
      </c>
      <c r="E11" s="1"/>
      <c r="F11" s="3"/>
      <c r="G11" s="1"/>
      <c r="H11" s="3"/>
      <c r="I11" s="1"/>
      <c r="J11" s="3"/>
      <c r="K11" s="1"/>
      <c r="L11" s="2"/>
      <c r="M11" s="6">
        <f t="shared" si="0"/>
        <v>6514.56</v>
      </c>
      <c r="N11" s="15">
        <f t="shared" si="0"/>
        <v>2.0985380239217926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4.1" customHeight="1" x14ac:dyDescent="0.2">
      <c r="A12" s="14">
        <v>3</v>
      </c>
      <c r="B12" s="20" t="s">
        <v>20</v>
      </c>
      <c r="C12" s="1">
        <v>1491.84</v>
      </c>
      <c r="D12" s="34">
        <f>C12/M44*100</f>
        <v>0.48056706294937596</v>
      </c>
      <c r="E12" s="1"/>
      <c r="F12" s="3"/>
      <c r="G12" s="1"/>
      <c r="H12" s="3"/>
      <c r="I12" s="1"/>
      <c r="J12" s="3"/>
      <c r="K12" s="1"/>
      <c r="L12" s="2"/>
      <c r="M12" s="6">
        <f t="shared" si="0"/>
        <v>1491.84</v>
      </c>
      <c r="N12" s="15">
        <f t="shared" si="0"/>
        <v>0.48056706294937596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4.1" customHeight="1" x14ac:dyDescent="0.2">
      <c r="A13" s="14">
        <v>4</v>
      </c>
      <c r="B13" s="20" t="s">
        <v>21</v>
      </c>
      <c r="C13" s="1">
        <v>1205.76</v>
      </c>
      <c r="D13" s="34">
        <f>C13/M44*100</f>
        <v>0.38841198910194097</v>
      </c>
      <c r="E13" s="1"/>
      <c r="F13" s="3"/>
      <c r="G13" s="1"/>
      <c r="H13" s="3"/>
      <c r="I13" s="1"/>
      <c r="J13" s="3"/>
      <c r="K13" s="1"/>
      <c r="L13" s="2"/>
      <c r="M13" s="6">
        <f t="shared" si="0"/>
        <v>1205.76</v>
      </c>
      <c r="N13" s="15">
        <f t="shared" si="0"/>
        <v>0.38841198910194097</v>
      </c>
    </row>
    <row r="14" spans="1:26" ht="14.1" customHeight="1" x14ac:dyDescent="0.2">
      <c r="A14" s="14">
        <v>5</v>
      </c>
      <c r="B14" s="20" t="s">
        <v>22</v>
      </c>
      <c r="C14" s="1">
        <v>1333.08</v>
      </c>
      <c r="D14" s="34">
        <f>C14/M44*100</f>
        <v>0.42942563564226333</v>
      </c>
      <c r="E14" s="1"/>
      <c r="F14" s="3"/>
      <c r="G14" s="1"/>
      <c r="H14" s="3"/>
      <c r="I14" s="1"/>
      <c r="J14" s="3"/>
      <c r="K14" s="1"/>
      <c r="L14" s="2"/>
      <c r="M14" s="6">
        <f t="shared" si="0"/>
        <v>1333.08</v>
      </c>
      <c r="N14" s="15">
        <f t="shared" si="0"/>
        <v>0.42942563564226333</v>
      </c>
    </row>
    <row r="15" spans="1:26" ht="14.1" customHeight="1" x14ac:dyDescent="0.2">
      <c r="A15" s="14">
        <v>6</v>
      </c>
      <c r="B15" s="25" t="s">
        <v>42</v>
      </c>
      <c r="C15" s="1">
        <v>467.52</v>
      </c>
      <c r="D15" s="34">
        <f>C15/M44*100</f>
        <v>0.15060241934127805</v>
      </c>
      <c r="E15" s="1"/>
      <c r="F15" s="3"/>
      <c r="G15" s="1"/>
      <c r="H15" s="3"/>
      <c r="I15" s="1"/>
      <c r="J15" s="3"/>
      <c r="K15" s="1"/>
      <c r="L15" s="2"/>
      <c r="M15" s="6">
        <f t="shared" ref="M15:M25" si="1">SUM(K15+I15+G15+E15+C15)</f>
        <v>467.52</v>
      </c>
      <c r="N15" s="15">
        <f>SUM(D15+F15+H15+J15+L15)</f>
        <v>0.15060241934127805</v>
      </c>
    </row>
    <row r="16" spans="1:26" ht="14.1" customHeight="1" x14ac:dyDescent="0.2">
      <c r="A16" s="14">
        <v>7</v>
      </c>
      <c r="B16" s="20" t="s">
        <v>43</v>
      </c>
      <c r="C16" s="1">
        <v>2150.06</v>
      </c>
      <c r="D16" s="34">
        <f>C16/M44*100</f>
        <v>0.69259975558031373</v>
      </c>
      <c r="E16" s="1"/>
      <c r="F16" s="3"/>
      <c r="G16" s="1"/>
      <c r="H16" s="3"/>
      <c r="I16" s="1"/>
      <c r="J16" s="3"/>
      <c r="K16" s="1"/>
      <c r="L16" s="2"/>
      <c r="M16" s="6">
        <f t="shared" si="1"/>
        <v>2150.06</v>
      </c>
      <c r="N16" s="15">
        <f>SUM(D16+F16+H16+J16+L16)</f>
        <v>0.69259975558031373</v>
      </c>
    </row>
    <row r="17" spans="1:14" ht="14.1" customHeight="1" x14ac:dyDescent="0.2">
      <c r="A17" s="14">
        <v>8</v>
      </c>
      <c r="B17" s="20" t="s">
        <v>44</v>
      </c>
      <c r="C17" s="1">
        <v>818.16</v>
      </c>
      <c r="D17" s="34">
        <f>C17/M44*100</f>
        <v>0.26355423384723659</v>
      </c>
      <c r="E17" s="1"/>
      <c r="F17" s="3"/>
      <c r="G17" s="1"/>
      <c r="H17" s="3"/>
      <c r="I17" s="1"/>
      <c r="J17" s="3"/>
      <c r="K17" s="1"/>
      <c r="L17" s="2"/>
      <c r="M17" s="6">
        <f t="shared" si="1"/>
        <v>818.16</v>
      </c>
      <c r="N17" s="15">
        <f>SUM(D17+F17+H17+J17+L17)</f>
        <v>0.26355423384723659</v>
      </c>
    </row>
    <row r="18" spans="1:14" ht="14.1" customHeight="1" x14ac:dyDescent="0.2">
      <c r="A18" s="14">
        <v>9</v>
      </c>
      <c r="B18" s="20" t="s">
        <v>24</v>
      </c>
      <c r="C18" s="1">
        <v>6487.68</v>
      </c>
      <c r="D18" s="30">
        <v>2.0898791579227001</v>
      </c>
      <c r="E18" s="1"/>
      <c r="F18" s="30"/>
      <c r="G18" s="1"/>
      <c r="H18" s="30"/>
      <c r="I18" s="1"/>
      <c r="J18" s="3"/>
      <c r="K18" s="1"/>
      <c r="L18" s="2"/>
      <c r="M18" s="6">
        <f t="shared" si="1"/>
        <v>6487.68</v>
      </c>
      <c r="N18" s="15" t="b">
        <f>N17=SUM(F18+D18+H18+J18+L18)</f>
        <v>0</v>
      </c>
    </row>
    <row r="19" spans="1:14" ht="14.1" customHeight="1" x14ac:dyDescent="0.2">
      <c r="A19" s="14">
        <v>10</v>
      </c>
      <c r="B19" s="20" t="s">
        <v>25</v>
      </c>
      <c r="C19" s="1"/>
      <c r="D19" s="27"/>
      <c r="E19" s="32">
        <v>26348.639999999999</v>
      </c>
      <c r="F19" s="30">
        <f>E19/K44*100</f>
        <v>75.587677912742933</v>
      </c>
      <c r="G19" s="32"/>
      <c r="H19" s="30"/>
      <c r="I19" s="1"/>
      <c r="J19" s="3"/>
      <c r="K19" s="1"/>
      <c r="L19" s="2"/>
      <c r="M19" s="6">
        <f t="shared" si="1"/>
        <v>26348.639999999999</v>
      </c>
      <c r="N19" s="15">
        <f>SUM(H19+D19+F19+J19+L19)</f>
        <v>75.587677912742933</v>
      </c>
    </row>
    <row r="20" spans="1:14" ht="14.1" customHeight="1" x14ac:dyDescent="0.2">
      <c r="A20" s="14">
        <v>11</v>
      </c>
      <c r="B20" s="22" t="s">
        <v>26</v>
      </c>
      <c r="C20" s="1"/>
      <c r="D20" s="27"/>
      <c r="E20" s="32">
        <v>677.85</v>
      </c>
      <c r="F20" s="30">
        <f>E20/K44*100</f>
        <v>1.9445826226003622</v>
      </c>
      <c r="G20" s="32"/>
      <c r="H20" s="30"/>
      <c r="I20" s="1"/>
      <c r="J20" s="3"/>
      <c r="K20" s="1"/>
      <c r="L20" s="2"/>
      <c r="M20" s="6">
        <f t="shared" si="1"/>
        <v>677.85</v>
      </c>
      <c r="N20" s="15">
        <f>SUM(H20+L20+J20+F20+D20)</f>
        <v>1.9445826226003622</v>
      </c>
    </row>
    <row r="21" spans="1:14" ht="14.1" customHeight="1" x14ac:dyDescent="0.2">
      <c r="A21" s="14">
        <v>12</v>
      </c>
      <c r="B21" s="23" t="s">
        <v>27</v>
      </c>
      <c r="C21" s="1"/>
      <c r="D21" s="27"/>
      <c r="E21" s="32">
        <v>1577.06</v>
      </c>
      <c r="F21" s="30">
        <f>E21/K44*100</f>
        <v>4.5241918872879348</v>
      </c>
      <c r="G21" s="32"/>
      <c r="H21" s="30"/>
      <c r="I21" s="1"/>
      <c r="J21" s="3"/>
      <c r="K21" s="1"/>
      <c r="L21" s="2"/>
      <c r="M21" s="6">
        <f t="shared" si="1"/>
        <v>1577.06</v>
      </c>
      <c r="N21" s="15">
        <f>SUM(H21+D21+F21+J21+L21)</f>
        <v>4.5241918872879348</v>
      </c>
    </row>
    <row r="22" spans="1:14" ht="14.1" customHeight="1" x14ac:dyDescent="0.2">
      <c r="A22" s="14">
        <v>13</v>
      </c>
      <c r="B22" s="24" t="s">
        <v>28</v>
      </c>
      <c r="C22" s="1"/>
      <c r="D22" s="27"/>
      <c r="E22" s="32">
        <v>7129.02</v>
      </c>
      <c r="F22" s="30">
        <f>E22/K44*100</f>
        <v>20.451380700996435</v>
      </c>
      <c r="G22" s="32"/>
      <c r="H22" s="30"/>
      <c r="I22" s="1"/>
      <c r="J22" s="3"/>
      <c r="K22" s="1"/>
      <c r="L22" s="2"/>
      <c r="M22" s="6">
        <f t="shared" si="1"/>
        <v>7129.02</v>
      </c>
      <c r="N22" s="15">
        <f>SUM(H22+L22+J22+F22+D22)</f>
        <v>20.451380700996435</v>
      </c>
    </row>
    <row r="23" spans="1:14" ht="14.1" customHeight="1" x14ac:dyDescent="0.2">
      <c r="A23" s="14">
        <v>14</v>
      </c>
      <c r="B23" s="24" t="s">
        <v>29</v>
      </c>
      <c r="C23" s="1"/>
      <c r="D23" s="27"/>
      <c r="E23" s="32"/>
      <c r="F23" s="3"/>
      <c r="G23" s="32">
        <v>12795.36</v>
      </c>
      <c r="H23" s="30">
        <f>G23/M44*100</f>
        <v>4.1217748381729455</v>
      </c>
      <c r="I23" s="1"/>
      <c r="J23" s="3"/>
      <c r="K23" s="1"/>
      <c r="L23" s="2"/>
      <c r="M23" s="6">
        <f t="shared" si="1"/>
        <v>12795.36</v>
      </c>
      <c r="N23" s="15">
        <f>SUM(H23+L23+J23+F23+D23)</f>
        <v>4.1217748381729455</v>
      </c>
    </row>
    <row r="24" spans="1:14" ht="14.1" customHeight="1" x14ac:dyDescent="0.2">
      <c r="A24" s="14">
        <v>15</v>
      </c>
      <c r="B24" s="25" t="s">
        <v>35</v>
      </c>
      <c r="C24" s="1"/>
      <c r="D24" s="27"/>
      <c r="E24" s="32"/>
      <c r="F24" s="3"/>
      <c r="G24" s="32">
        <v>1167.08</v>
      </c>
      <c r="H24" s="30">
        <f>G24/M44*100</f>
        <v>0.37595198401099161</v>
      </c>
      <c r="I24" s="1"/>
      <c r="J24" s="3"/>
      <c r="K24" s="1"/>
      <c r="L24" s="2"/>
      <c r="M24" s="6">
        <f t="shared" si="1"/>
        <v>1167.08</v>
      </c>
      <c r="N24" s="15">
        <f>SUM(H24+L24+J24+F24+D24)</f>
        <v>0.37595198401099161</v>
      </c>
    </row>
    <row r="25" spans="1:14" ht="14.1" customHeight="1" x14ac:dyDescent="0.2">
      <c r="A25" s="14">
        <v>16</v>
      </c>
      <c r="B25" s="26" t="s">
        <v>36</v>
      </c>
      <c r="C25" s="1"/>
      <c r="D25" s="27"/>
      <c r="E25" s="32"/>
      <c r="F25" s="3"/>
      <c r="G25" s="32">
        <v>46216.43</v>
      </c>
      <c r="H25" s="30">
        <f>G25/M44*100</f>
        <v>14.887718538922021</v>
      </c>
      <c r="I25" s="1"/>
      <c r="J25" s="3"/>
      <c r="K25" s="1"/>
      <c r="L25" s="2"/>
      <c r="M25" s="6">
        <f t="shared" si="1"/>
        <v>46216.43</v>
      </c>
      <c r="N25" s="15">
        <f>SUM(H25)</f>
        <v>14.887718538922021</v>
      </c>
    </row>
    <row r="26" spans="1:14" ht="14.1" customHeight="1" x14ac:dyDescent="0.2">
      <c r="A26" s="14">
        <v>17</v>
      </c>
      <c r="B26" s="20" t="s">
        <v>23</v>
      </c>
      <c r="C26" s="1"/>
      <c r="D26" s="27"/>
      <c r="E26" s="1"/>
      <c r="F26" s="3"/>
      <c r="G26" s="32"/>
      <c r="H26" s="3"/>
      <c r="I26" s="32">
        <v>395.64</v>
      </c>
      <c r="J26" s="30">
        <f>I26/M44*100</f>
        <v>0.12744768392407435</v>
      </c>
      <c r="K26" s="1"/>
      <c r="L26" s="2"/>
      <c r="M26" s="6">
        <f>C26+E26+G26+I26+K26</f>
        <v>395.64</v>
      </c>
      <c r="N26" s="15">
        <f t="shared" ref="N26:N41" si="2">SUM(L26+J26+H26+F26+D26)</f>
        <v>0.12744768392407435</v>
      </c>
    </row>
    <row r="27" spans="1:14" ht="14.1" customHeight="1" x14ac:dyDescent="0.2">
      <c r="A27" s="14">
        <v>18</v>
      </c>
      <c r="B27" s="24" t="s">
        <v>30</v>
      </c>
      <c r="C27" s="1"/>
      <c r="D27" s="27"/>
      <c r="E27" s="32"/>
      <c r="F27" s="3"/>
      <c r="G27" s="1"/>
      <c r="H27" s="3"/>
      <c r="I27" s="32">
        <v>7191.31</v>
      </c>
      <c r="J27" s="30">
        <f>I27/M44*100</f>
        <v>2.3165397934486789</v>
      </c>
      <c r="K27" s="1"/>
      <c r="L27" s="2"/>
      <c r="M27" s="6">
        <f t="shared" ref="M27:M32" si="3">SUM(K27+I27+G27+E27+C27)</f>
        <v>7191.31</v>
      </c>
      <c r="N27" s="15">
        <f t="shared" si="2"/>
        <v>2.3165397934486789</v>
      </c>
    </row>
    <row r="28" spans="1:14" ht="14.1" customHeight="1" x14ac:dyDescent="0.2">
      <c r="A28" s="14">
        <v>19</v>
      </c>
      <c r="B28" s="24" t="s">
        <v>32</v>
      </c>
      <c r="C28" s="1"/>
      <c r="D28" s="27"/>
      <c r="E28" s="32"/>
      <c r="F28" s="3"/>
      <c r="G28" s="1"/>
      <c r="H28" s="3"/>
      <c r="I28" s="32">
        <v>18046.82</v>
      </c>
      <c r="J28" s="30">
        <f>I28/M44*100</f>
        <v>5.8134299140498022</v>
      </c>
      <c r="K28" s="1"/>
      <c r="L28" s="2"/>
      <c r="M28" s="6">
        <f t="shared" si="3"/>
        <v>18046.82</v>
      </c>
      <c r="N28" s="15">
        <f t="shared" si="2"/>
        <v>5.8134299140498022</v>
      </c>
    </row>
    <row r="29" spans="1:14" ht="14.1" customHeight="1" x14ac:dyDescent="0.2">
      <c r="A29" s="14">
        <v>20</v>
      </c>
      <c r="B29" s="25" t="s">
        <v>33</v>
      </c>
      <c r="C29" s="1"/>
      <c r="D29" s="27"/>
      <c r="E29" s="1"/>
      <c r="F29" s="3"/>
      <c r="G29" s="32"/>
      <c r="H29" s="3"/>
      <c r="I29" s="32">
        <v>110101.28</v>
      </c>
      <c r="J29" s="30">
        <f>I29/M44*100</f>
        <v>35.466972836609067</v>
      </c>
      <c r="K29" s="1"/>
      <c r="L29" s="2"/>
      <c r="M29" s="6">
        <f t="shared" si="3"/>
        <v>110101.28</v>
      </c>
      <c r="N29" s="15">
        <f t="shared" si="2"/>
        <v>35.466972836609067</v>
      </c>
    </row>
    <row r="30" spans="1:14" ht="14.1" customHeight="1" x14ac:dyDescent="0.2">
      <c r="A30" s="14">
        <v>21</v>
      </c>
      <c r="B30" s="25" t="s">
        <v>34</v>
      </c>
      <c r="C30" s="1"/>
      <c r="D30" s="27"/>
      <c r="E30" s="32"/>
      <c r="F30" s="3"/>
      <c r="G30" s="1"/>
      <c r="H30" s="3"/>
      <c r="I30" s="32">
        <v>2741.82</v>
      </c>
      <c r="J30" s="30">
        <f>I30/M44*100</f>
        <v>0.883223659732852</v>
      </c>
      <c r="K30" s="1"/>
      <c r="L30" s="2"/>
      <c r="M30" s="6">
        <f t="shared" si="3"/>
        <v>2741.82</v>
      </c>
      <c r="N30" s="15">
        <f t="shared" si="2"/>
        <v>0.883223659732852</v>
      </c>
    </row>
    <row r="31" spans="1:14" ht="14.1" customHeight="1" x14ac:dyDescent="0.2">
      <c r="A31" s="14">
        <v>22</v>
      </c>
      <c r="B31" s="25" t="s">
        <v>31</v>
      </c>
      <c r="C31" s="1"/>
      <c r="D31" s="27"/>
      <c r="E31" s="32"/>
      <c r="F31" s="3"/>
      <c r="G31" s="1"/>
      <c r="H31" s="3"/>
      <c r="I31" s="32">
        <v>2922.45</v>
      </c>
      <c r="J31" s="30">
        <f>I31/M44*100</f>
        <v>0.94141007957716893</v>
      </c>
      <c r="K31" s="1"/>
      <c r="L31" s="2"/>
      <c r="M31" s="6">
        <f t="shared" si="3"/>
        <v>2922.45</v>
      </c>
      <c r="N31" s="15">
        <f t="shared" si="2"/>
        <v>0.94141007957716893</v>
      </c>
    </row>
    <row r="32" spans="1:14" ht="14.1" customHeight="1" x14ac:dyDescent="0.2">
      <c r="A32" s="14">
        <v>23</v>
      </c>
      <c r="B32" s="21" t="s">
        <v>37</v>
      </c>
      <c r="C32" s="1"/>
      <c r="D32" s="27"/>
      <c r="E32" s="32"/>
      <c r="F32" s="3"/>
      <c r="G32" s="1"/>
      <c r="H32" s="3"/>
      <c r="I32" s="32">
        <v>4758.91</v>
      </c>
      <c r="J32" s="30">
        <f>I32/M44*100</f>
        <v>1.5329897318347911</v>
      </c>
      <c r="K32" s="1"/>
      <c r="L32" s="2"/>
      <c r="M32" s="6">
        <f t="shared" si="3"/>
        <v>4758.91</v>
      </c>
      <c r="N32" s="15">
        <f t="shared" si="2"/>
        <v>1.5329897318347911</v>
      </c>
    </row>
    <row r="33" spans="1:14" ht="14.1" customHeight="1" x14ac:dyDescent="0.2">
      <c r="A33" s="14">
        <v>24</v>
      </c>
      <c r="B33" s="26" t="s">
        <v>38</v>
      </c>
      <c r="C33" s="1"/>
      <c r="D33" s="27"/>
      <c r="E33" s="32"/>
      <c r="F33" s="3"/>
      <c r="G33" s="32"/>
      <c r="H33" s="3"/>
      <c r="I33" s="32">
        <v>892.8</v>
      </c>
      <c r="J33" s="30">
        <f>I33/M44*100</f>
        <v>0.28759804925541804</v>
      </c>
      <c r="K33" s="1"/>
      <c r="L33" s="2"/>
      <c r="M33" s="6">
        <f>C33+E33+G33+I33+K33</f>
        <v>892.8</v>
      </c>
      <c r="N33" s="15">
        <f t="shared" si="2"/>
        <v>0.28759804925541804</v>
      </c>
    </row>
    <row r="34" spans="1:14" ht="14.1" customHeight="1" x14ac:dyDescent="0.2">
      <c r="A34" s="14">
        <v>25</v>
      </c>
      <c r="B34" s="25" t="s">
        <v>39</v>
      </c>
      <c r="C34" s="1"/>
      <c r="D34" s="27"/>
      <c r="E34" s="32"/>
      <c r="F34" s="3"/>
      <c r="G34" s="1"/>
      <c r="H34" s="3"/>
      <c r="I34" s="32">
        <v>5406.77</v>
      </c>
      <c r="J34" s="30">
        <f>I34/M44*100</f>
        <v>1.7416851531952473</v>
      </c>
      <c r="K34" s="1"/>
      <c r="L34" s="2"/>
      <c r="M34" s="6">
        <f>C34+E34+G34+I34+K34</f>
        <v>5406.77</v>
      </c>
      <c r="N34" s="15">
        <f t="shared" si="2"/>
        <v>1.7416851531952473</v>
      </c>
    </row>
    <row r="35" spans="1:14" s="4" customFormat="1" ht="14.1" customHeight="1" x14ac:dyDescent="0.2">
      <c r="A35" s="14">
        <v>26</v>
      </c>
      <c r="B35" s="25" t="s">
        <v>45</v>
      </c>
      <c r="C35" s="1"/>
      <c r="D35" s="31"/>
      <c r="E35" s="1"/>
      <c r="F35" s="3"/>
      <c r="G35" s="1"/>
      <c r="H35" s="2"/>
      <c r="I35" s="32">
        <v>5301</v>
      </c>
      <c r="J35" s="30">
        <f>I35/M44*100</f>
        <v>1.7076134174540447</v>
      </c>
      <c r="K35" s="1"/>
      <c r="L35" s="2"/>
      <c r="M35" s="6">
        <f t="shared" ref="M35:M41" si="4">SUM(K35+I35+G35+E35+C35)</f>
        <v>5301</v>
      </c>
      <c r="N35" s="15">
        <f t="shared" si="2"/>
        <v>1.7076134174540447</v>
      </c>
    </row>
    <row r="36" spans="1:14" s="4" customFormat="1" ht="14.1" customHeight="1" x14ac:dyDescent="0.2">
      <c r="A36" s="14">
        <v>27</v>
      </c>
      <c r="B36" s="25" t="s">
        <v>47</v>
      </c>
      <c r="C36" s="1"/>
      <c r="D36" s="31"/>
      <c r="E36" s="1"/>
      <c r="F36" s="3"/>
      <c r="G36" s="1"/>
      <c r="H36" s="2"/>
      <c r="I36" s="32">
        <v>279.99999999999994</v>
      </c>
      <c r="J36" s="30">
        <f>I36/M44*100</f>
        <v>9.0196520823831811E-2</v>
      </c>
      <c r="K36" s="1"/>
      <c r="L36" s="2"/>
      <c r="M36" s="6">
        <f t="shared" si="4"/>
        <v>279.99999999999994</v>
      </c>
      <c r="N36" s="15">
        <f t="shared" si="2"/>
        <v>9.0196520823831811E-2</v>
      </c>
    </row>
    <row r="37" spans="1:14" ht="14.25" customHeight="1" x14ac:dyDescent="0.2">
      <c r="A37" s="14">
        <v>28</v>
      </c>
      <c r="B37" s="25" t="s">
        <v>40</v>
      </c>
      <c r="C37" s="1"/>
      <c r="D37" s="27"/>
      <c r="E37" s="1"/>
      <c r="F37" s="3"/>
      <c r="G37" s="32"/>
      <c r="H37" s="33"/>
      <c r="I37" s="32"/>
      <c r="J37" s="3"/>
      <c r="K37" s="32">
        <v>29652.3</v>
      </c>
      <c r="L37" s="30">
        <f>K37/M44*100</f>
        <v>9.5519081943732438</v>
      </c>
      <c r="M37" s="6">
        <f t="shared" si="4"/>
        <v>29652.3</v>
      </c>
      <c r="N37" s="15">
        <f t="shared" si="2"/>
        <v>9.5519081943732438</v>
      </c>
    </row>
    <row r="38" spans="1:14" ht="16.5" customHeight="1" x14ac:dyDescent="0.2">
      <c r="A38" s="14">
        <v>29</v>
      </c>
      <c r="B38" s="25" t="s">
        <v>41</v>
      </c>
      <c r="C38" s="1"/>
      <c r="D38" s="27"/>
      <c r="E38" s="32"/>
      <c r="F38" s="3"/>
      <c r="G38" s="1"/>
      <c r="H38" s="3"/>
      <c r="I38" s="1"/>
      <c r="J38" s="3"/>
      <c r="K38" s="32">
        <v>2558.5300000000002</v>
      </c>
      <c r="L38" s="30">
        <f>K38/M44*100</f>
        <v>0.82418037294070878</v>
      </c>
      <c r="M38" s="6">
        <f t="shared" si="4"/>
        <v>2558.5300000000002</v>
      </c>
      <c r="N38" s="15">
        <f t="shared" si="2"/>
        <v>0.82418037294070878</v>
      </c>
    </row>
    <row r="39" spans="1:14" ht="16.5" customHeight="1" x14ac:dyDescent="0.2">
      <c r="A39" s="14">
        <v>30</v>
      </c>
      <c r="B39" s="25" t="s">
        <v>46</v>
      </c>
      <c r="C39" s="1"/>
      <c r="D39" s="31"/>
      <c r="E39" s="1"/>
      <c r="F39" s="3"/>
      <c r="G39" s="1"/>
      <c r="H39" s="2"/>
      <c r="I39" s="1"/>
      <c r="J39" s="2"/>
      <c r="K39" s="32">
        <v>1056.03</v>
      </c>
      <c r="L39" s="30">
        <f>K39/M44*100</f>
        <v>0.34017939959139687</v>
      </c>
      <c r="M39" s="6">
        <f t="shared" si="4"/>
        <v>1056.03</v>
      </c>
      <c r="N39" s="15">
        <f t="shared" si="2"/>
        <v>0.34017939959139687</v>
      </c>
    </row>
    <row r="40" spans="1:14" ht="13.5" customHeight="1" x14ac:dyDescent="0.2">
      <c r="A40" s="14">
        <v>31</v>
      </c>
      <c r="B40" s="25" t="s">
        <v>48</v>
      </c>
      <c r="C40" s="1"/>
      <c r="D40" s="31"/>
      <c r="E40" s="1"/>
      <c r="F40" s="3"/>
      <c r="G40" s="1"/>
      <c r="H40" s="2"/>
      <c r="I40" s="1"/>
      <c r="J40" s="2"/>
      <c r="K40" s="32">
        <v>1511.14</v>
      </c>
      <c r="L40" s="30">
        <f>K40/M44*100</f>
        <v>0.48678418027759007</v>
      </c>
      <c r="M40" s="6">
        <f t="shared" si="4"/>
        <v>1511.14</v>
      </c>
      <c r="N40" s="15">
        <f t="shared" si="2"/>
        <v>0.48678418027759007</v>
      </c>
    </row>
    <row r="41" spans="1:14" x14ac:dyDescent="0.2">
      <c r="A41" s="14">
        <v>32</v>
      </c>
      <c r="B41" s="25" t="s">
        <v>49</v>
      </c>
      <c r="C41" s="1"/>
      <c r="D41" s="31"/>
      <c r="E41" s="1"/>
      <c r="F41" s="3"/>
      <c r="G41" s="1"/>
      <c r="H41" s="2"/>
      <c r="I41" s="1"/>
      <c r="J41" s="2"/>
      <c r="K41" s="32">
        <v>80.38</v>
      </c>
      <c r="L41" s="30">
        <f>K41/M44*100</f>
        <v>2.5892844085070008E-2</v>
      </c>
      <c r="M41" s="6">
        <f t="shared" si="4"/>
        <v>80.38</v>
      </c>
      <c r="N41" s="15">
        <f t="shared" si="2"/>
        <v>2.5892844085070008E-2</v>
      </c>
    </row>
    <row r="42" spans="1:14" x14ac:dyDescent="0.2">
      <c r="A42" s="28"/>
      <c r="B42" s="35"/>
      <c r="C42" s="1"/>
      <c r="D42" s="2"/>
      <c r="E42" s="1"/>
      <c r="F42" s="3"/>
      <c r="G42" s="1"/>
      <c r="H42" s="2"/>
      <c r="I42" s="1"/>
      <c r="J42" s="2"/>
      <c r="K42" s="1"/>
      <c r="L42" s="2"/>
      <c r="M42" s="6"/>
      <c r="N42" s="15"/>
    </row>
    <row r="43" spans="1:14" x14ac:dyDescent="0.2">
      <c r="A43" s="28"/>
      <c r="B43" s="29"/>
      <c r="C43" s="1"/>
      <c r="D43" s="2"/>
      <c r="E43" s="1"/>
      <c r="F43" s="3"/>
      <c r="G43" s="1"/>
      <c r="H43" s="2"/>
      <c r="I43" s="1"/>
      <c r="J43" s="2"/>
      <c r="K43" s="1"/>
      <c r="L43" s="2"/>
      <c r="M43" s="6"/>
      <c r="N43" s="15"/>
    </row>
    <row r="44" spans="1:14" x14ac:dyDescent="0.2">
      <c r="A44" s="60" t="s">
        <v>5</v>
      </c>
      <c r="B44" s="61"/>
      <c r="C44" s="7">
        <f>ROUND(SUM(C10:C41),2)</f>
        <v>21624.639999999999</v>
      </c>
      <c r="D44" s="8">
        <f>IF($M$44&lt;&gt;0,C44*100/$M$44,0)</f>
        <v>6.9659546145280951</v>
      </c>
      <c r="E44" s="7">
        <f>ROUND(SUM(E10:E41),2)</f>
        <v>35732.57</v>
      </c>
      <c r="F44" s="8">
        <f>IF($M$44&lt;&gt;0,E44*100/$M$44,0)</f>
        <v>11.510548193192959</v>
      </c>
      <c r="G44" s="7">
        <f>ROUND(SUM(G10:G41),2)</f>
        <v>60178.87</v>
      </c>
      <c r="H44" s="8">
        <f>IF($M$44&lt;&gt;0,G44*100/$M$44,0)</f>
        <v>19.385445361105958</v>
      </c>
      <c r="I44" s="7">
        <f>ROUND(SUM(I10:I41),2)</f>
        <v>158038.79999999999</v>
      </c>
      <c r="J44" s="8">
        <f>IF($M$44&lt;&gt;0,I44*100/$M$44,0)</f>
        <v>50.909106839904972</v>
      </c>
      <c r="K44" s="7">
        <f>ROUND(SUM(K10:K41),2)</f>
        <v>34858.379999999997</v>
      </c>
      <c r="L44" s="8">
        <f>IF($M$44&lt;&gt;0,K44*100/$M$44,0)</f>
        <v>11.228944991268008</v>
      </c>
      <c r="M44" s="6">
        <f>C44+E44+G44+I44+K44</f>
        <v>310433.26</v>
      </c>
      <c r="N44" s="15">
        <f>D44+F44+H44+J44+L44</f>
        <v>100</v>
      </c>
    </row>
    <row r="45" spans="1:14" ht="13.5" thickBot="1" x14ac:dyDescent="0.25">
      <c r="A45" s="41" t="s">
        <v>6</v>
      </c>
      <c r="B45" s="42"/>
      <c r="C45" s="16">
        <f>C44</f>
        <v>21624.639999999999</v>
      </c>
      <c r="D45" s="17">
        <f>D44</f>
        <v>6.9659546145280951</v>
      </c>
      <c r="E45" s="16">
        <f t="shared" ref="E45:J45" si="5">C45+E44</f>
        <v>57357.21</v>
      </c>
      <c r="F45" s="17">
        <f>D45+F44</f>
        <v>18.476502807721054</v>
      </c>
      <c r="G45" s="16">
        <f>E45+G44</f>
        <v>117536.08</v>
      </c>
      <c r="H45" s="17">
        <f>F45+H44</f>
        <v>37.861948168827013</v>
      </c>
      <c r="I45" s="16">
        <f t="shared" si="5"/>
        <v>275574.88</v>
      </c>
      <c r="J45" s="17">
        <f t="shared" si="5"/>
        <v>88.771055008731992</v>
      </c>
      <c r="K45" s="16">
        <f>I45+K44</f>
        <v>310433.26</v>
      </c>
      <c r="L45" s="17">
        <f>J45+L44</f>
        <v>100</v>
      </c>
      <c r="M45" s="18"/>
      <c r="N45" s="19"/>
    </row>
    <row r="46" spans="1:14" ht="39" customHeight="1" x14ac:dyDescent="0.2">
      <c r="A46" s="53" t="s">
        <v>51</v>
      </c>
      <c r="B46" s="54"/>
      <c r="C46" s="57" t="s">
        <v>50</v>
      </c>
      <c r="D46" s="58"/>
      <c r="E46" s="58"/>
      <c r="F46" s="58"/>
      <c r="G46" s="58"/>
      <c r="H46" s="58"/>
      <c r="I46" s="58"/>
      <c r="J46" s="58"/>
      <c r="K46" s="59"/>
      <c r="L46" s="57" t="s">
        <v>7</v>
      </c>
      <c r="M46" s="58"/>
      <c r="N46" s="59"/>
    </row>
    <row r="47" spans="1:14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4" x14ac:dyDescent="0.2">
      <c r="A48" s="36" t="s">
        <v>14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</row>
    <row r="49" spans="1:14" x14ac:dyDescent="0.2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0" spans="1:14" x14ac:dyDescent="0.2">
      <c r="A50" s="36" t="s">
        <v>15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</row>
  </sheetData>
  <mergeCells count="32">
    <mergeCell ref="W1:W2"/>
    <mergeCell ref="Q2:V2"/>
    <mergeCell ref="Q3:V3"/>
    <mergeCell ref="A1:L1"/>
    <mergeCell ref="A2:L2"/>
    <mergeCell ref="M1:N2"/>
    <mergeCell ref="A4:L4"/>
    <mergeCell ref="A5:B5"/>
    <mergeCell ref="Q1:V1"/>
    <mergeCell ref="M5:N6"/>
    <mergeCell ref="M7:N8"/>
    <mergeCell ref="G8:H8"/>
    <mergeCell ref="I8:J8"/>
    <mergeCell ref="C8:D8"/>
    <mergeCell ref="E8:F8"/>
    <mergeCell ref="M3:N4"/>
    <mergeCell ref="A3:L3"/>
    <mergeCell ref="K8:L8"/>
    <mergeCell ref="B7:B9"/>
    <mergeCell ref="A46:B46"/>
    <mergeCell ref="A6:E6"/>
    <mergeCell ref="F6:L6"/>
    <mergeCell ref="C46:K46"/>
    <mergeCell ref="L46:N46"/>
    <mergeCell ref="A44:B44"/>
    <mergeCell ref="A50:N50"/>
    <mergeCell ref="A48:N48"/>
    <mergeCell ref="A47:N47"/>
    <mergeCell ref="A49:N49"/>
    <mergeCell ref="A7:A9"/>
    <mergeCell ref="C7:L7"/>
    <mergeCell ref="A45:B45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64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A2</vt:lpstr>
      <vt:lpstr>'A2'!Area_de_impressao</vt:lpstr>
    </vt:vector>
  </TitlesOfParts>
  <Company>Prefeirura Blumenau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Prefeirura Blumenau</dc:creator>
  <cp:lastModifiedBy>Windows User</cp:lastModifiedBy>
  <cp:lastPrinted>2014-05-19T20:40:11Z</cp:lastPrinted>
  <dcterms:created xsi:type="dcterms:W3CDTF">2003-10-24T18:12:58Z</dcterms:created>
  <dcterms:modified xsi:type="dcterms:W3CDTF">2014-05-20T00:12:41Z</dcterms:modified>
</cp:coreProperties>
</file>